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C:\Users\Ravnatelj\OneDrive - CARNET\Desktop\"/>
    </mc:Choice>
  </mc:AlternateContent>
  <xr:revisionPtr revIDLastSave="0" documentId="8_{2CB7F89F-E425-4F8A-8692-219832182F6D}" xr6:coauthVersionLast="47" xr6:coauthVersionMax="47" xr10:uidLastSave="{00000000-0000-0000-0000-000000000000}"/>
  <bookViews>
    <workbookView xWindow="-120" yWindow="-120" windowWidth="24240" windowHeight="13740" activeTab="1" xr2:uid="{00000000-000D-0000-FFFF-FFFF00000000}"/>
  </bookViews>
  <sheets>
    <sheet name="SAŽETAK" sheetId="1" r:id="rId1"/>
    <sheet name=" Račun prihoda i rashoda" sheetId="3" r:id="rId2"/>
    <sheet name="Rashodi prema funkcijskoj k " sheetId="11" r:id="rId3"/>
    <sheet name="Prihodi i rashodi prema izvoru" sheetId="1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" i="11" l="1"/>
  <c r="F12" i="11"/>
  <c r="J111" i="3" l="1"/>
  <c r="J109" i="3"/>
  <c r="J106" i="3"/>
  <c r="J93" i="3"/>
  <c r="J95" i="3"/>
  <c r="J99" i="3"/>
  <c r="J82" i="3"/>
  <c r="J86" i="3"/>
  <c r="J88" i="3"/>
  <c r="J89" i="3"/>
  <c r="J90" i="3"/>
  <c r="J66" i="3"/>
  <c r="J67" i="3"/>
  <c r="J68" i="3"/>
  <c r="J69" i="3"/>
  <c r="J70" i="3"/>
  <c r="J72" i="3"/>
  <c r="J73" i="3"/>
  <c r="J74" i="3"/>
  <c r="J75" i="3"/>
  <c r="J76" i="3"/>
  <c r="J77" i="3"/>
  <c r="J78" i="3"/>
  <c r="J79" i="3"/>
  <c r="J80" i="3"/>
  <c r="J62" i="3"/>
  <c r="J63" i="3"/>
  <c r="J61" i="3"/>
  <c r="J53" i="3"/>
  <c r="J55" i="3"/>
  <c r="J57" i="3"/>
  <c r="J58" i="3"/>
  <c r="J52" i="3"/>
  <c r="G105" i="3"/>
  <c r="H40" i="3"/>
  <c r="G14" i="3"/>
  <c r="J43" i="3"/>
  <c r="J26" i="3"/>
  <c r="J29" i="3"/>
  <c r="J32" i="3"/>
  <c r="J34" i="3"/>
  <c r="J38" i="3"/>
  <c r="J20" i="3"/>
  <c r="J22" i="3"/>
  <c r="J18" i="3"/>
  <c r="J17" i="3"/>
  <c r="G31" i="3"/>
  <c r="G21" i="3"/>
  <c r="G19" i="3"/>
  <c r="E115" i="14" l="1"/>
  <c r="I105" i="3" l="1"/>
  <c r="J105" i="3" s="1"/>
  <c r="G81" i="3"/>
  <c r="I81" i="3"/>
  <c r="K68" i="3"/>
  <c r="G51" i="3"/>
  <c r="I51" i="3"/>
  <c r="J51" i="3" s="1"/>
  <c r="G42" i="3"/>
  <c r="G41" i="3" s="1"/>
  <c r="G40" i="3" s="1"/>
  <c r="I42" i="3"/>
  <c r="J42" i="3" s="1"/>
  <c r="I31" i="3"/>
  <c r="J31" i="3" s="1"/>
  <c r="I21" i="3"/>
  <c r="J21" i="3" s="1"/>
  <c r="I19" i="3"/>
  <c r="J19" i="3" s="1"/>
  <c r="I16" i="3"/>
  <c r="E58" i="14"/>
  <c r="F58" i="14" s="1"/>
  <c r="F60" i="14"/>
  <c r="F59" i="14"/>
  <c r="C58" i="14"/>
  <c r="C57" i="14"/>
  <c r="C56" i="14" s="1"/>
  <c r="D56" i="14"/>
  <c r="D55" i="14" s="1"/>
  <c r="C55" i="14"/>
  <c r="F54" i="14"/>
  <c r="E53" i="14"/>
  <c r="F53" i="14" s="1"/>
  <c r="C53" i="14"/>
  <c r="C52" i="14" s="1"/>
  <c r="C51" i="14" s="1"/>
  <c r="D51" i="14"/>
  <c r="D50" i="14" s="1"/>
  <c r="E50" i="14"/>
  <c r="F50" i="14" s="1"/>
  <c r="C50" i="14"/>
  <c r="E363" i="14"/>
  <c r="E362" i="14"/>
  <c r="G362" i="14" s="1"/>
  <c r="I41" i="3" l="1"/>
  <c r="I40" i="3" s="1"/>
  <c r="J41" i="3"/>
  <c r="K41" i="3"/>
  <c r="J81" i="3"/>
  <c r="I13" i="3"/>
  <c r="G55" i="14"/>
  <c r="E57" i="14"/>
  <c r="E56" i="14" s="1"/>
  <c r="E55" i="14" s="1"/>
  <c r="F55" i="14" s="1"/>
  <c r="E52" i="14"/>
  <c r="G52" i="14" s="1"/>
  <c r="G50" i="14"/>
  <c r="E317" i="14"/>
  <c r="E308" i="14"/>
  <c r="E302" i="14"/>
  <c r="E300" i="14"/>
  <c r="D300" i="14"/>
  <c r="C300" i="14"/>
  <c r="D302" i="14"/>
  <c r="C302" i="14"/>
  <c r="J40" i="3" l="1"/>
  <c r="K40" i="3"/>
  <c r="G57" i="14"/>
  <c r="F57" i="14"/>
  <c r="F52" i="14"/>
  <c r="E51" i="14"/>
  <c r="G51" i="14" s="1"/>
  <c r="E206" i="14"/>
  <c r="E220" i="14"/>
  <c r="C214" i="14"/>
  <c r="C213" i="14" s="1"/>
  <c r="E182" i="14"/>
  <c r="C148" i="14"/>
  <c r="E151" i="14"/>
  <c r="E148" i="14"/>
  <c r="G56" i="14" l="1"/>
  <c r="F56" i="14"/>
  <c r="F51" i="14"/>
  <c r="F148" i="14"/>
  <c r="E105" i="14"/>
  <c r="E103" i="14"/>
  <c r="E78" i="14"/>
  <c r="F379" i="14"/>
  <c r="E378" i="14"/>
  <c r="F378" i="14" s="1"/>
  <c r="F377" i="14"/>
  <c r="E376" i="14"/>
  <c r="C376" i="14"/>
  <c r="C375" i="14"/>
  <c r="C374" i="14" s="1"/>
  <c r="C373" i="14" s="1"/>
  <c r="D374" i="14"/>
  <c r="D373" i="14" s="1"/>
  <c r="F372" i="14"/>
  <c r="E371" i="14"/>
  <c r="F371" i="14" s="1"/>
  <c r="F370" i="14"/>
  <c r="E369" i="14"/>
  <c r="C369" i="14"/>
  <c r="D367" i="14"/>
  <c r="D358" i="14"/>
  <c r="D357" i="14" s="1"/>
  <c r="D356" i="14" s="1"/>
  <c r="C362" i="14"/>
  <c r="E360" i="14"/>
  <c r="E359" i="14" s="1"/>
  <c r="G359" i="14" s="1"/>
  <c r="C360" i="14"/>
  <c r="C359" i="14" s="1"/>
  <c r="C358" i="14" s="1"/>
  <c r="C357" i="14" s="1"/>
  <c r="C356" i="14" s="1"/>
  <c r="E354" i="14"/>
  <c r="E353" i="14" s="1"/>
  <c r="E350" i="14"/>
  <c r="E349" i="14" s="1"/>
  <c r="D352" i="14"/>
  <c r="E344" i="14"/>
  <c r="C354" i="14"/>
  <c r="C352" i="14"/>
  <c r="C350" i="14"/>
  <c r="D348" i="14"/>
  <c r="D347" i="14" s="1"/>
  <c r="D346" i="14" s="1"/>
  <c r="C344" i="14"/>
  <c r="D342" i="14"/>
  <c r="D341" i="14" s="1"/>
  <c r="D340" i="14" s="1"/>
  <c r="E336" i="14"/>
  <c r="E335" i="14" s="1"/>
  <c r="G335" i="14" s="1"/>
  <c r="C338" i="14"/>
  <c r="C336" i="14"/>
  <c r="D334" i="14"/>
  <c r="D333" i="14" s="1"/>
  <c r="D332" i="14" s="1"/>
  <c r="D326" i="14"/>
  <c r="E316" i="14"/>
  <c r="C316" i="14"/>
  <c r="C315" i="14" s="1"/>
  <c r="C314" i="14" s="1"/>
  <c r="D315" i="14"/>
  <c r="D314" i="14" s="1"/>
  <c r="G320" i="14"/>
  <c r="C321" i="14"/>
  <c r="C320" i="14" s="1"/>
  <c r="C319" i="14" s="1"/>
  <c r="D320" i="14"/>
  <c r="D319" i="14" s="1"/>
  <c r="E321" i="14"/>
  <c r="E315" i="14" l="1"/>
  <c r="G315" i="14" s="1"/>
  <c r="G316" i="14"/>
  <c r="E368" i="14"/>
  <c r="G368" i="14" s="1"/>
  <c r="E320" i="14"/>
  <c r="G321" i="14"/>
  <c r="E352" i="14"/>
  <c r="G352" i="14" s="1"/>
  <c r="G353" i="14"/>
  <c r="F369" i="14"/>
  <c r="E358" i="14"/>
  <c r="E357" i="14" s="1"/>
  <c r="E356" i="14" s="1"/>
  <c r="E367" i="14"/>
  <c r="E366" i="14" s="1"/>
  <c r="F376" i="14"/>
  <c r="C349" i="14"/>
  <c r="C348" i="14" s="1"/>
  <c r="C347" i="14" s="1"/>
  <c r="C346" i="14" s="1"/>
  <c r="C343" i="14" s="1"/>
  <c r="C342" i="14" s="1"/>
  <c r="C341" i="14" s="1"/>
  <c r="C340" i="14" s="1"/>
  <c r="E375" i="14"/>
  <c r="D366" i="14"/>
  <c r="D365" i="14" s="1"/>
  <c r="C368" i="14"/>
  <c r="C367" i="14" s="1"/>
  <c r="C366" i="14"/>
  <c r="C365" i="14" s="1"/>
  <c r="G358" i="14"/>
  <c r="G349" i="14"/>
  <c r="E348" i="14"/>
  <c r="C335" i="14"/>
  <c r="C334" i="14" s="1"/>
  <c r="C333" i="14" s="1"/>
  <c r="C332" i="14" s="1"/>
  <c r="E314" i="14"/>
  <c r="G314" i="14" s="1"/>
  <c r="E319" i="14"/>
  <c r="G319" i="14"/>
  <c r="C236" i="14"/>
  <c r="E347" i="14" l="1"/>
  <c r="F367" i="14"/>
  <c r="G356" i="14"/>
  <c r="F366" i="14"/>
  <c r="G366" i="14"/>
  <c r="G357" i="14"/>
  <c r="G367" i="14"/>
  <c r="G375" i="14"/>
  <c r="F375" i="14"/>
  <c r="E374" i="14"/>
  <c r="G365" i="14"/>
  <c r="F368" i="14"/>
  <c r="G348" i="14"/>
  <c r="E334" i="14"/>
  <c r="G334" i="14" s="1"/>
  <c r="E234" i="14"/>
  <c r="E9" i="14"/>
  <c r="E31" i="14"/>
  <c r="E28" i="14"/>
  <c r="E43" i="14"/>
  <c r="G374" i="14" l="1"/>
  <c r="F374" i="14"/>
  <c r="G373" i="14"/>
  <c r="E373" i="14"/>
  <c r="E346" i="14"/>
  <c r="G347" i="14"/>
  <c r="E333" i="14"/>
  <c r="G333" i="14" s="1"/>
  <c r="F70" i="14"/>
  <c r="F72" i="14"/>
  <c r="F75" i="14"/>
  <c r="F77" i="14"/>
  <c r="F79" i="14"/>
  <c r="F80" i="14"/>
  <c r="F81" i="14"/>
  <c r="F82" i="14"/>
  <c r="F83" i="14"/>
  <c r="F84" i="14"/>
  <c r="F86" i="14"/>
  <c r="F88" i="14"/>
  <c r="F89" i="14"/>
  <c r="F92" i="14"/>
  <c r="F97" i="14"/>
  <c r="F99" i="14"/>
  <c r="F102" i="14"/>
  <c r="F108" i="14"/>
  <c r="F111" i="14"/>
  <c r="F116" i="14"/>
  <c r="F117" i="14"/>
  <c r="F118" i="14"/>
  <c r="F121" i="14"/>
  <c r="F122" i="14"/>
  <c r="F123" i="14"/>
  <c r="F124" i="14"/>
  <c r="F125" i="14"/>
  <c r="F127" i="14"/>
  <c r="F128" i="14"/>
  <c r="F129" i="14"/>
  <c r="F130" i="14"/>
  <c r="F131" i="14"/>
  <c r="F132" i="14"/>
  <c r="F133" i="14"/>
  <c r="F134" i="14"/>
  <c r="F135" i="14"/>
  <c r="F138" i="14"/>
  <c r="F140" i="14"/>
  <c r="F141" i="14"/>
  <c r="F144" i="14"/>
  <c r="F149" i="14"/>
  <c r="F154" i="14"/>
  <c r="F161" i="14"/>
  <c r="F163" i="14"/>
  <c r="F168" i="14"/>
  <c r="F170" i="14"/>
  <c r="F172" i="14"/>
  <c r="F173" i="14"/>
  <c r="F176" i="14"/>
  <c r="F177" i="14"/>
  <c r="F179" i="14"/>
  <c r="F180" i="14"/>
  <c r="F181" i="14"/>
  <c r="F183" i="14"/>
  <c r="F186" i="14"/>
  <c r="F187" i="14"/>
  <c r="F188" i="14"/>
  <c r="F191" i="14"/>
  <c r="F196" i="14"/>
  <c r="F198" i="14"/>
  <c r="F200" i="14"/>
  <c r="F205" i="14"/>
  <c r="F207" i="14"/>
  <c r="F216" i="14"/>
  <c r="F223" i="14"/>
  <c r="F225" i="14"/>
  <c r="F230" i="14"/>
  <c r="F235" i="14"/>
  <c r="F241" i="14"/>
  <c r="F246" i="14"/>
  <c r="F248" i="14"/>
  <c r="F253" i="14"/>
  <c r="F262" i="14"/>
  <c r="F267" i="14"/>
  <c r="F268" i="14"/>
  <c r="F274" i="14"/>
  <c r="F278" i="14"/>
  <c r="F287" i="14"/>
  <c r="F289" i="14"/>
  <c r="F291" i="14"/>
  <c r="F294" i="14"/>
  <c r="F299" i="14"/>
  <c r="F307" i="14"/>
  <c r="F310" i="14"/>
  <c r="F313" i="14"/>
  <c r="F329" i="14"/>
  <c r="F331" i="14"/>
  <c r="F13" i="14"/>
  <c r="F18" i="14"/>
  <c r="F24" i="14"/>
  <c r="F29" i="14"/>
  <c r="F30" i="14"/>
  <c r="F32" i="14"/>
  <c r="F37" i="14"/>
  <c r="F39" i="14"/>
  <c r="F44" i="14"/>
  <c r="F49" i="14"/>
  <c r="F10" i="14"/>
  <c r="C87" i="14"/>
  <c r="C293" i="14"/>
  <c r="C288" i="14"/>
  <c r="C266" i="14"/>
  <c r="C261" i="14"/>
  <c r="C252" i="14"/>
  <c r="C245" i="14"/>
  <c r="C229" i="14"/>
  <c r="C224" i="14"/>
  <c r="C204" i="14"/>
  <c r="C195" i="14"/>
  <c r="C197" i="14"/>
  <c r="C199" i="14"/>
  <c r="C175" i="14"/>
  <c r="C162" i="14"/>
  <c r="C115" i="14"/>
  <c r="C110" i="14"/>
  <c r="C36" i="14"/>
  <c r="C31" i="14"/>
  <c r="F31" i="14" s="1"/>
  <c r="F373" i="14" l="1"/>
  <c r="E365" i="14"/>
  <c r="F365" i="14" s="1"/>
  <c r="G346" i="14"/>
  <c r="E343" i="14"/>
  <c r="E332" i="14"/>
  <c r="G332" i="14" s="1"/>
  <c r="C9" i="14"/>
  <c r="F9" i="14" s="1"/>
  <c r="C12" i="14"/>
  <c r="E330" i="14"/>
  <c r="C330" i="14"/>
  <c r="E328" i="14"/>
  <c r="C328" i="14"/>
  <c r="D325" i="14"/>
  <c r="E312" i="14"/>
  <c r="C312" i="14"/>
  <c r="D311" i="14"/>
  <c r="C308" i="14"/>
  <c r="E306" i="14"/>
  <c r="C306" i="14"/>
  <c r="E298" i="14"/>
  <c r="C298" i="14"/>
  <c r="E293" i="14"/>
  <c r="D292" i="14"/>
  <c r="C292" i="14"/>
  <c r="E290" i="14"/>
  <c r="C290" i="14"/>
  <c r="E288" i="14"/>
  <c r="E285" i="14"/>
  <c r="C285" i="14"/>
  <c r="E277" i="14"/>
  <c r="C277" i="14"/>
  <c r="D276" i="14"/>
  <c r="E273" i="14"/>
  <c r="C273" i="14"/>
  <c r="D272" i="14"/>
  <c r="E266" i="14"/>
  <c r="D265" i="14"/>
  <c r="C265" i="14"/>
  <c r="C264" i="14" s="1"/>
  <c r="C263" i="14" s="1"/>
  <c r="E261" i="14"/>
  <c r="D259" i="14"/>
  <c r="D258" i="14" s="1"/>
  <c r="C260" i="14"/>
  <c r="C259" i="14" s="1"/>
  <c r="C258" i="14" s="1"/>
  <c r="E256" i="14"/>
  <c r="G256" i="14" s="1"/>
  <c r="C256" i="14"/>
  <c r="C255" i="14" s="1"/>
  <c r="C254" i="14" s="1"/>
  <c r="E252" i="14"/>
  <c r="D251" i="14"/>
  <c r="C251" i="14"/>
  <c r="C250" i="14" s="1"/>
  <c r="C249" i="14" s="1"/>
  <c r="E247" i="14"/>
  <c r="C247" i="14"/>
  <c r="E245" i="14"/>
  <c r="E239" i="14"/>
  <c r="C234" i="14"/>
  <c r="F234" i="14" s="1"/>
  <c r="E233" i="14"/>
  <c r="G233" i="14" s="1"/>
  <c r="E229" i="14"/>
  <c r="C228" i="14"/>
  <c r="C227" i="14" s="1"/>
  <c r="C226" i="14" s="1"/>
  <c r="E224" i="14"/>
  <c r="C220" i="14"/>
  <c r="E214" i="14"/>
  <c r="C206" i="14"/>
  <c r="E204" i="14"/>
  <c r="D202" i="14"/>
  <c r="D201" i="14" s="1"/>
  <c r="E199" i="14"/>
  <c r="E197" i="14"/>
  <c r="C194" i="14"/>
  <c r="C193" i="14" s="1"/>
  <c r="C192" i="14" s="1"/>
  <c r="E195" i="14"/>
  <c r="D194" i="14"/>
  <c r="D193" i="14" s="1"/>
  <c r="D192" i="14" s="1"/>
  <c r="E190" i="14"/>
  <c r="C190" i="14"/>
  <c r="E185" i="14"/>
  <c r="C185" i="14"/>
  <c r="C182" i="14"/>
  <c r="E178" i="14"/>
  <c r="C178" i="14"/>
  <c r="E175" i="14"/>
  <c r="E171" i="14"/>
  <c r="C171" i="14"/>
  <c r="E169" i="14"/>
  <c r="C169" i="14"/>
  <c r="E167" i="14"/>
  <c r="C167" i="14"/>
  <c r="E162" i="14"/>
  <c r="C160" i="14"/>
  <c r="E153" i="14"/>
  <c r="E147" i="14" s="1"/>
  <c r="G147" i="14" s="1"/>
  <c r="C153" i="14"/>
  <c r="D146" i="14"/>
  <c r="E143" i="14"/>
  <c r="C143" i="14"/>
  <c r="E136" i="14"/>
  <c r="C136" i="14"/>
  <c r="E126" i="14"/>
  <c r="C126" i="14"/>
  <c r="E120" i="14"/>
  <c r="C120" i="14"/>
  <c r="E110" i="14"/>
  <c r="C109" i="14"/>
  <c r="E107" i="14"/>
  <c r="C107" i="14"/>
  <c r="E101" i="14"/>
  <c r="E100" i="14" s="1"/>
  <c r="G100" i="14" s="1"/>
  <c r="C101" i="14"/>
  <c r="E98" i="14"/>
  <c r="C98" i="14"/>
  <c r="E96" i="14"/>
  <c r="C96" i="14"/>
  <c r="E91" i="14"/>
  <c r="C91" i="14"/>
  <c r="E87" i="14"/>
  <c r="C78" i="14"/>
  <c r="E76" i="14"/>
  <c r="C76" i="14"/>
  <c r="E74" i="14"/>
  <c r="C74" i="14"/>
  <c r="E71" i="14"/>
  <c r="C71" i="14"/>
  <c r="E69" i="14"/>
  <c r="C69" i="14"/>
  <c r="E48" i="14"/>
  <c r="C48" i="14"/>
  <c r="E45" i="14"/>
  <c r="C45" i="14"/>
  <c r="C43" i="14"/>
  <c r="F43" i="14" s="1"/>
  <c r="E42" i="14"/>
  <c r="E38" i="14"/>
  <c r="C38" i="14"/>
  <c r="E36" i="14"/>
  <c r="C28" i="14"/>
  <c r="F28" i="14" s="1"/>
  <c r="E27" i="14"/>
  <c r="D26" i="14"/>
  <c r="E23" i="14"/>
  <c r="C23" i="14"/>
  <c r="E20" i="14"/>
  <c r="E17" i="14"/>
  <c r="C17" i="14"/>
  <c r="D16" i="14"/>
  <c r="D14" i="14" s="1"/>
  <c r="E12" i="14"/>
  <c r="E8" i="14"/>
  <c r="F12" i="14" l="1"/>
  <c r="E114" i="14"/>
  <c r="F23" i="14"/>
  <c r="F48" i="14"/>
  <c r="G114" i="14"/>
  <c r="F38" i="14"/>
  <c r="E284" i="14"/>
  <c r="G284" i="14" s="1"/>
  <c r="E297" i="14"/>
  <c r="G297" i="14" s="1"/>
  <c r="E342" i="14"/>
  <c r="G343" i="14"/>
  <c r="F256" i="14"/>
  <c r="G255" i="14"/>
  <c r="F330" i="14"/>
  <c r="F328" i="14"/>
  <c r="F312" i="14"/>
  <c r="F308" i="14"/>
  <c r="F306" i="14"/>
  <c r="F298" i="14"/>
  <c r="F293" i="14"/>
  <c r="F290" i="14"/>
  <c r="F288" i="14"/>
  <c r="F285" i="14"/>
  <c r="F277" i="14"/>
  <c r="G276" i="14"/>
  <c r="F273" i="14"/>
  <c r="G272" i="14"/>
  <c r="F266" i="14"/>
  <c r="G265" i="14"/>
  <c r="F261" i="14"/>
  <c r="F252" i="14"/>
  <c r="F247" i="14"/>
  <c r="F245" i="14"/>
  <c r="G232" i="14"/>
  <c r="F229" i="14"/>
  <c r="F224" i="14"/>
  <c r="F220" i="14"/>
  <c r="F214" i="14"/>
  <c r="F206" i="14"/>
  <c r="F204" i="14"/>
  <c r="F199" i="14"/>
  <c r="F197" i="14"/>
  <c r="F195" i="14"/>
  <c r="F190" i="14"/>
  <c r="F185" i="14"/>
  <c r="F182" i="14"/>
  <c r="F178" i="14"/>
  <c r="F175" i="14"/>
  <c r="F171" i="14"/>
  <c r="F169" i="14"/>
  <c r="F167" i="14"/>
  <c r="F162" i="14"/>
  <c r="F160" i="14"/>
  <c r="F153" i="14"/>
  <c r="F143" i="14"/>
  <c r="F136" i="14"/>
  <c r="F126" i="14"/>
  <c r="F120" i="14"/>
  <c r="F115" i="14"/>
  <c r="E109" i="14"/>
  <c r="G109" i="14" s="1"/>
  <c r="F110" i="14"/>
  <c r="F107" i="14"/>
  <c r="F101" i="14"/>
  <c r="F98" i="14"/>
  <c r="F96" i="14"/>
  <c r="F91" i="14"/>
  <c r="F87" i="14"/>
  <c r="F78" i="14"/>
  <c r="F76" i="14"/>
  <c r="F74" i="14"/>
  <c r="F71" i="14"/>
  <c r="F69" i="14"/>
  <c r="F45" i="14"/>
  <c r="E35" i="14"/>
  <c r="F36" i="14"/>
  <c r="F17" i="14"/>
  <c r="C203" i="14"/>
  <c r="D271" i="14"/>
  <c r="D145" i="14"/>
  <c r="C272" i="14"/>
  <c r="C271" i="14" s="1"/>
  <c r="C27" i="14"/>
  <c r="F27" i="14" s="1"/>
  <c r="C35" i="14"/>
  <c r="C34" i="14" s="1"/>
  <c r="C33" i="14" s="1"/>
  <c r="C189" i="14"/>
  <c r="C212" i="14"/>
  <c r="C211" i="14" s="1"/>
  <c r="C244" i="14"/>
  <c r="C243" i="14" s="1"/>
  <c r="C242" i="14" s="1"/>
  <c r="D255" i="14"/>
  <c r="D275" i="14"/>
  <c r="D296" i="14"/>
  <c r="D15" i="14"/>
  <c r="C219" i="14"/>
  <c r="C218" i="14" s="1"/>
  <c r="C217" i="14" s="1"/>
  <c r="D324" i="14"/>
  <c r="D25" i="14"/>
  <c r="D243" i="14"/>
  <c r="C90" i="14"/>
  <c r="D227" i="14"/>
  <c r="D226" i="14" s="1"/>
  <c r="D264" i="14"/>
  <c r="C276" i="14"/>
  <c r="C275" i="14" s="1"/>
  <c r="D250" i="14"/>
  <c r="C11" i="14"/>
  <c r="C16" i="14"/>
  <c r="C15" i="14" s="1"/>
  <c r="C14" i="14" s="1"/>
  <c r="C42" i="14"/>
  <c r="C41" i="14" s="1"/>
  <c r="C40" i="14" s="1"/>
  <c r="D156" i="14"/>
  <c r="D21" i="14"/>
  <c r="C22" i="14"/>
  <c r="C21" i="14" s="1"/>
  <c r="C20" i="14" s="1"/>
  <c r="F20" i="14" s="1"/>
  <c r="D41" i="14"/>
  <c r="D45" i="14"/>
  <c r="G45" i="14" s="1"/>
  <c r="C142" i="14"/>
  <c r="C147" i="14"/>
  <c r="C146" i="14" s="1"/>
  <c r="C145" i="14" s="1"/>
  <c r="D218" i="14"/>
  <c r="D237" i="14"/>
  <c r="D236" i="14" s="1"/>
  <c r="C311" i="14"/>
  <c r="D34" i="14"/>
  <c r="D33" i="14" s="1"/>
  <c r="C47" i="14"/>
  <c r="C46" i="14" s="1"/>
  <c r="C8" i="14"/>
  <c r="F8" i="14" s="1"/>
  <c r="C157" i="14"/>
  <c r="C156" i="14" s="1"/>
  <c r="C155" i="14" s="1"/>
  <c r="D212" i="14"/>
  <c r="C233" i="14"/>
  <c r="C232" i="14" s="1"/>
  <c r="C231" i="14" s="1"/>
  <c r="D232" i="14"/>
  <c r="E232" i="14"/>
  <c r="E95" i="14"/>
  <c r="G95" i="14" s="1"/>
  <c r="E255" i="14"/>
  <c r="F255" i="14" s="1"/>
  <c r="E142" i="14"/>
  <c r="G142" i="14" s="1"/>
  <c r="E90" i="14"/>
  <c r="G90" i="14" s="1"/>
  <c r="E292" i="14"/>
  <c r="E16" i="14"/>
  <c r="G16" i="14" s="1"/>
  <c r="E189" i="14"/>
  <c r="G189" i="14" s="1"/>
  <c r="E244" i="14"/>
  <c r="G244" i="14" s="1"/>
  <c r="C297" i="14"/>
  <c r="C100" i="14"/>
  <c r="C68" i="14"/>
  <c r="E228" i="14"/>
  <c r="G228" i="14" s="1"/>
  <c r="E238" i="14"/>
  <c r="G238" i="14" s="1"/>
  <c r="E26" i="14"/>
  <c r="D46" i="14"/>
  <c r="C114" i="14"/>
  <c r="C174" i="14"/>
  <c r="E219" i="14"/>
  <c r="G219" i="14" s="1"/>
  <c r="G8" i="14"/>
  <c r="E157" i="14"/>
  <c r="G157" i="14" s="1"/>
  <c r="E41" i="14"/>
  <c r="E265" i="14"/>
  <c r="E203" i="14"/>
  <c r="G203" i="14" s="1"/>
  <c r="E260" i="14"/>
  <c r="G260" i="14" s="1"/>
  <c r="G42" i="14"/>
  <c r="D283" i="14"/>
  <c r="D165" i="14"/>
  <c r="D113" i="14"/>
  <c r="D94" i="14"/>
  <c r="D67" i="14"/>
  <c r="G35" i="14"/>
  <c r="G27" i="14"/>
  <c r="C327" i="14"/>
  <c r="C284" i="14"/>
  <c r="C283" i="14" s="1"/>
  <c r="C282" i="14" s="1"/>
  <c r="C166" i="14"/>
  <c r="C95" i="14"/>
  <c r="D7" i="14"/>
  <c r="E311" i="14"/>
  <c r="E327" i="14"/>
  <c r="G327" i="14" s="1"/>
  <c r="E73" i="14"/>
  <c r="G73" i="14" s="1"/>
  <c r="E166" i="14"/>
  <c r="G166" i="14" s="1"/>
  <c r="E194" i="14"/>
  <c r="G194" i="14" s="1"/>
  <c r="E213" i="14"/>
  <c r="G213" i="14" s="1"/>
  <c r="E251" i="14"/>
  <c r="G251" i="14" s="1"/>
  <c r="E272" i="14"/>
  <c r="E174" i="14"/>
  <c r="G174" i="14" s="1"/>
  <c r="E68" i="14"/>
  <c r="G68" i="14" s="1"/>
  <c r="C73" i="14"/>
  <c r="E276" i="14"/>
  <c r="E34" i="14"/>
  <c r="E11" i="14"/>
  <c r="E22" i="14"/>
  <c r="E47" i="14"/>
  <c r="F34" i="14" l="1"/>
  <c r="G34" i="14"/>
  <c r="F311" i="14"/>
  <c r="G311" i="14"/>
  <c r="C113" i="14"/>
  <c r="C112" i="14" s="1"/>
  <c r="F233" i="14"/>
  <c r="C165" i="14"/>
  <c r="C164" i="14" s="1"/>
  <c r="C270" i="14"/>
  <c r="C269" i="14" s="1"/>
  <c r="E254" i="14"/>
  <c r="F254" i="14" s="1"/>
  <c r="E165" i="14"/>
  <c r="G165" i="14" s="1"/>
  <c r="C210" i="14"/>
  <c r="C202" i="14" s="1"/>
  <c r="C201" i="14" s="1"/>
  <c r="G342" i="14"/>
  <c r="E341" i="14"/>
  <c r="G254" i="14"/>
  <c r="F42" i="14"/>
  <c r="F327" i="14"/>
  <c r="F297" i="14"/>
  <c r="F292" i="14"/>
  <c r="F284" i="14"/>
  <c r="F276" i="14"/>
  <c r="G275" i="14"/>
  <c r="F272" i="14"/>
  <c r="G271" i="14"/>
  <c r="F265" i="14"/>
  <c r="G264" i="14"/>
  <c r="F260" i="14"/>
  <c r="G259" i="14"/>
  <c r="F251" i="14"/>
  <c r="F244" i="14"/>
  <c r="G243" i="14"/>
  <c r="G237" i="14"/>
  <c r="F232" i="14"/>
  <c r="G231" i="14"/>
  <c r="F228" i="14"/>
  <c r="G227" i="14"/>
  <c r="F219" i="14"/>
  <c r="F213" i="14"/>
  <c r="F203" i="14"/>
  <c r="G202" i="14"/>
  <c r="F194" i="14"/>
  <c r="F189" i="14"/>
  <c r="F174" i="14"/>
  <c r="F166" i="14"/>
  <c r="F157" i="14"/>
  <c r="F147" i="14"/>
  <c r="F142" i="14"/>
  <c r="F114" i="14"/>
  <c r="F109" i="14"/>
  <c r="F100" i="14"/>
  <c r="F95" i="14"/>
  <c r="F90" i="14"/>
  <c r="F73" i="14"/>
  <c r="F68" i="14"/>
  <c r="G26" i="14"/>
  <c r="G41" i="14"/>
  <c r="F41" i="14"/>
  <c r="F47" i="14"/>
  <c r="F35" i="14"/>
  <c r="F22" i="14"/>
  <c r="F16" i="14"/>
  <c r="F11" i="14"/>
  <c r="D282" i="14"/>
  <c r="D249" i="14"/>
  <c r="D263" i="14"/>
  <c r="D254" i="14"/>
  <c r="D20" i="14"/>
  <c r="C326" i="14"/>
  <c r="D66" i="14"/>
  <c r="D211" i="14"/>
  <c r="D93" i="14"/>
  <c r="D270" i="14"/>
  <c r="C7" i="14"/>
  <c r="C6" i="14" s="1"/>
  <c r="D231" i="14"/>
  <c r="D242" i="14"/>
  <c r="D295" i="14"/>
  <c r="D112" i="14"/>
  <c r="D40" i="14"/>
  <c r="D6" i="14"/>
  <c r="D164" i="14"/>
  <c r="D155" i="14"/>
  <c r="C94" i="14"/>
  <c r="C93" i="14" s="1"/>
  <c r="C296" i="14"/>
  <c r="C295" i="14" s="1"/>
  <c r="C281" i="14" s="1"/>
  <c r="D217" i="14"/>
  <c r="E113" i="14"/>
  <c r="G113" i="14" s="1"/>
  <c r="E243" i="14"/>
  <c r="E231" i="14"/>
  <c r="E156" i="14"/>
  <c r="G156" i="14" s="1"/>
  <c r="E283" i="14"/>
  <c r="G283" i="14" s="1"/>
  <c r="E15" i="14"/>
  <c r="C67" i="14"/>
  <c r="C66" i="14" s="1"/>
  <c r="C65" i="14" s="1"/>
  <c r="E33" i="14"/>
  <c r="E94" i="14"/>
  <c r="G94" i="14" s="1"/>
  <c r="E202" i="14"/>
  <c r="E264" i="14"/>
  <c r="E40" i="14"/>
  <c r="F40" i="14" s="1"/>
  <c r="E237" i="14"/>
  <c r="E193" i="14"/>
  <c r="G193" i="14" s="1"/>
  <c r="E227" i="14"/>
  <c r="E218" i="14"/>
  <c r="E259" i="14"/>
  <c r="E25" i="14"/>
  <c r="E275" i="14"/>
  <c r="E67" i="14"/>
  <c r="G67" i="14" s="1"/>
  <c r="E250" i="14"/>
  <c r="G250" i="14" s="1"/>
  <c r="E212" i="14"/>
  <c r="G212" i="14" s="1"/>
  <c r="E326" i="14"/>
  <c r="G326" i="14" s="1"/>
  <c r="E146" i="14"/>
  <c r="G146" i="14" s="1"/>
  <c r="E296" i="14"/>
  <c r="G296" i="14" s="1"/>
  <c r="E271" i="14"/>
  <c r="E21" i="14"/>
  <c r="F21" i="14" s="1"/>
  <c r="G22" i="14"/>
  <c r="E7" i="14"/>
  <c r="G11" i="14"/>
  <c r="E46" i="14"/>
  <c r="F46" i="14" s="1"/>
  <c r="G47" i="14"/>
  <c r="D5" i="14" l="1"/>
  <c r="E14" i="14"/>
  <c r="G15" i="14"/>
  <c r="E217" i="14"/>
  <c r="G217" i="14" s="1"/>
  <c r="G218" i="14"/>
  <c r="F14" i="14"/>
  <c r="D281" i="14"/>
  <c r="D280" i="14" s="1"/>
  <c r="C64" i="14"/>
  <c r="G341" i="14"/>
  <c r="E340" i="14"/>
  <c r="G340" i="14" s="1"/>
  <c r="D210" i="14"/>
  <c r="D65" i="14"/>
  <c r="F326" i="14"/>
  <c r="F296" i="14"/>
  <c r="F283" i="14"/>
  <c r="F275" i="14"/>
  <c r="G270" i="14"/>
  <c r="F271" i="14"/>
  <c r="F264" i="14"/>
  <c r="G263" i="14"/>
  <c r="G258" i="14"/>
  <c r="F259" i="14"/>
  <c r="F250" i="14"/>
  <c r="E242" i="14"/>
  <c r="F243" i="14"/>
  <c r="G242" i="14"/>
  <c r="G236" i="14"/>
  <c r="F231" i="14"/>
  <c r="F227" i="14"/>
  <c r="G226" i="14"/>
  <c r="F217" i="14"/>
  <c r="F218" i="14"/>
  <c r="F212" i="14"/>
  <c r="F202" i="14"/>
  <c r="G201" i="14"/>
  <c r="F193" i="14"/>
  <c r="F165" i="14"/>
  <c r="F156" i="14"/>
  <c r="F146" i="14"/>
  <c r="F113" i="14"/>
  <c r="E112" i="14"/>
  <c r="G112" i="14" s="1"/>
  <c r="F94" i="14"/>
  <c r="F67" i="14"/>
  <c r="F15" i="14"/>
  <c r="F7" i="14"/>
  <c r="E6" i="14"/>
  <c r="F6" i="14" s="1"/>
  <c r="F33" i="14"/>
  <c r="D269" i="14"/>
  <c r="G20" i="14"/>
  <c r="E282" i="14"/>
  <c r="C325" i="14"/>
  <c r="E155" i="14"/>
  <c r="G155" i="14" s="1"/>
  <c r="G46" i="14"/>
  <c r="G21" i="14"/>
  <c r="G14" i="14"/>
  <c r="E192" i="14"/>
  <c r="G192" i="14" s="1"/>
  <c r="G33" i="14"/>
  <c r="G25" i="14"/>
  <c r="E263" i="14"/>
  <c r="E93" i="14"/>
  <c r="G93" i="14" s="1"/>
  <c r="E258" i="14"/>
  <c r="E226" i="14"/>
  <c r="E236" i="14"/>
  <c r="G40" i="14"/>
  <c r="E201" i="14"/>
  <c r="E270" i="14"/>
  <c r="E249" i="14"/>
  <c r="G249" i="14" s="1"/>
  <c r="E211" i="14"/>
  <c r="G211" i="14" s="1"/>
  <c r="E295" i="14"/>
  <c r="G295" i="14" s="1"/>
  <c r="E145" i="14"/>
  <c r="G145" i="14" s="1"/>
  <c r="E325" i="14"/>
  <c r="G325" i="14" s="1"/>
  <c r="E164" i="14"/>
  <c r="G164" i="14" s="1"/>
  <c r="E66" i="14"/>
  <c r="G66" i="14" s="1"/>
  <c r="G7" i="14"/>
  <c r="E5" i="14" l="1"/>
  <c r="G5" i="14" s="1"/>
  <c r="G282" i="14"/>
  <c r="E281" i="14"/>
  <c r="G281" i="14" s="1"/>
  <c r="E65" i="14"/>
  <c r="G65" i="14" s="1"/>
  <c r="D64" i="14"/>
  <c r="D63" i="14" s="1"/>
  <c r="F325" i="14"/>
  <c r="G294" i="14"/>
  <c r="F295" i="14"/>
  <c r="F282" i="14"/>
  <c r="F270" i="14"/>
  <c r="G269" i="14"/>
  <c r="F263" i="14"/>
  <c r="F258" i="14"/>
  <c r="F249" i="14"/>
  <c r="F242" i="14"/>
  <c r="F236" i="14"/>
  <c r="F226" i="14"/>
  <c r="F211" i="14"/>
  <c r="F201" i="14"/>
  <c r="G200" i="14"/>
  <c r="F192" i="14"/>
  <c r="F164" i="14"/>
  <c r="F155" i="14"/>
  <c r="F145" i="14"/>
  <c r="F112" i="14"/>
  <c r="F93" i="14"/>
  <c r="F66" i="14"/>
  <c r="G6" i="14"/>
  <c r="C324" i="14"/>
  <c r="C280" i="14" s="1"/>
  <c r="C63" i="14" s="1"/>
  <c r="E324" i="14"/>
  <c r="G324" i="14" s="1"/>
  <c r="E210" i="14"/>
  <c r="G210" i="14" s="1"/>
  <c r="E269" i="14"/>
  <c r="E280" i="14" l="1"/>
  <c r="E64" i="14"/>
  <c r="F324" i="14"/>
  <c r="F281" i="14"/>
  <c r="F269" i="14"/>
  <c r="F210" i="14"/>
  <c r="F65" i="14"/>
  <c r="G280" i="14" l="1"/>
  <c r="F280" i="14"/>
  <c r="F64" i="14"/>
  <c r="G64" i="14"/>
  <c r="E63" i="14"/>
  <c r="K13" i="1"/>
  <c r="K14" i="1"/>
  <c r="K16" i="1"/>
  <c r="K17" i="1"/>
  <c r="J13" i="1"/>
  <c r="J14" i="1"/>
  <c r="J16" i="1"/>
  <c r="J17" i="1"/>
  <c r="C8" i="11"/>
  <c r="F63" i="14" l="1"/>
  <c r="G63" i="14"/>
  <c r="G56" i="3"/>
  <c r="G54" i="3"/>
  <c r="G37" i="3"/>
  <c r="G25" i="3"/>
  <c r="G24" i="3" s="1"/>
  <c r="G28" i="3"/>
  <c r="G27" i="3" s="1"/>
  <c r="G33" i="3"/>
  <c r="G30" i="3" s="1"/>
  <c r="G60" i="3"/>
  <c r="G98" i="3"/>
  <c r="G97" i="3" s="1"/>
  <c r="G101" i="3"/>
  <c r="G100" i="3" s="1"/>
  <c r="G110" i="3"/>
  <c r="G36" i="3" l="1"/>
  <c r="G104" i="3"/>
  <c r="G103" i="3" s="1"/>
  <c r="G92" i="3"/>
  <c r="G91" i="3" s="1"/>
  <c r="G83" i="3"/>
  <c r="G71" i="3"/>
  <c r="G65" i="3"/>
  <c r="G59" i="3" s="1"/>
  <c r="G50" i="3"/>
  <c r="G16" i="3"/>
  <c r="G13" i="3" l="1"/>
  <c r="J13" i="3" s="1"/>
  <c r="J16" i="3"/>
  <c r="G12" i="3"/>
  <c r="G11" i="3" s="1"/>
  <c r="G49" i="3"/>
  <c r="G48" i="3" l="1"/>
  <c r="F9" i="11"/>
  <c r="G9" i="11"/>
  <c r="F10" i="11"/>
  <c r="G10" i="11"/>
  <c r="F11" i="11"/>
  <c r="G11" i="11"/>
  <c r="F14" i="11"/>
  <c r="G14" i="11"/>
  <c r="F16" i="11"/>
  <c r="G16" i="11"/>
  <c r="F17" i="11"/>
  <c r="G17" i="11"/>
  <c r="F18" i="11"/>
  <c r="G18" i="11"/>
  <c r="F19" i="11"/>
  <c r="G19" i="11"/>
  <c r="K111" i="3"/>
  <c r="K106" i="3"/>
  <c r="K102" i="3"/>
  <c r="K99" i="3"/>
  <c r="K96" i="3"/>
  <c r="K95" i="3"/>
  <c r="K94" i="3"/>
  <c r="K93" i="3"/>
  <c r="K90" i="3"/>
  <c r="K89" i="3"/>
  <c r="K88" i="3"/>
  <c r="K87" i="3"/>
  <c r="K86" i="3"/>
  <c r="K85" i="3"/>
  <c r="K84" i="3"/>
  <c r="K80" i="3"/>
  <c r="K79" i="3"/>
  <c r="K78" i="3"/>
  <c r="K77" i="3"/>
  <c r="K76" i="3"/>
  <c r="K75" i="3"/>
  <c r="K74" i="3"/>
  <c r="K73" i="3"/>
  <c r="K72" i="3"/>
  <c r="K70" i="3"/>
  <c r="K69" i="3"/>
  <c r="K67" i="3"/>
  <c r="K66" i="3"/>
  <c r="K64" i="3"/>
  <c r="K63" i="3"/>
  <c r="K62" i="3"/>
  <c r="K61" i="3"/>
  <c r="K58" i="3"/>
  <c r="K57" i="3"/>
  <c r="K55" i="3"/>
  <c r="K52" i="3"/>
  <c r="K43" i="3"/>
  <c r="K39" i="3"/>
  <c r="K38" i="3"/>
  <c r="K35" i="3"/>
  <c r="K34" i="3"/>
  <c r="K29" i="3"/>
  <c r="K26" i="3"/>
  <c r="K18" i="3"/>
  <c r="K17" i="3"/>
  <c r="C15" i="11"/>
  <c r="H103" i="3"/>
  <c r="H49" i="3"/>
  <c r="H12" i="3"/>
  <c r="H11" i="3" s="1"/>
  <c r="I28" i="3"/>
  <c r="I33" i="3"/>
  <c r="J33" i="3" s="1"/>
  <c r="I25" i="3"/>
  <c r="K105" i="3"/>
  <c r="I101" i="3"/>
  <c r="I100" i="3" s="1"/>
  <c r="K100" i="3" s="1"/>
  <c r="I98" i="3"/>
  <c r="I92" i="3"/>
  <c r="I110" i="3"/>
  <c r="J110" i="3" s="1"/>
  <c r="I83" i="3"/>
  <c r="I71" i="3"/>
  <c r="I65" i="3"/>
  <c r="I60" i="3"/>
  <c r="I56" i="3"/>
  <c r="I54" i="3"/>
  <c r="K51" i="3"/>
  <c r="G12" i="1"/>
  <c r="G15" i="1"/>
  <c r="I15" i="1"/>
  <c r="I12" i="1"/>
  <c r="K56" i="3" l="1"/>
  <c r="J56" i="3"/>
  <c r="K54" i="3"/>
  <c r="J54" i="3"/>
  <c r="K71" i="3"/>
  <c r="J71" i="3"/>
  <c r="I97" i="3"/>
  <c r="J98" i="3"/>
  <c r="K83" i="3"/>
  <c r="J83" i="3"/>
  <c r="I27" i="3"/>
  <c r="J27" i="3" s="1"/>
  <c r="J28" i="3"/>
  <c r="J60" i="3"/>
  <c r="I59" i="3"/>
  <c r="J59" i="3" s="1"/>
  <c r="K65" i="3"/>
  <c r="J65" i="3"/>
  <c r="I91" i="3"/>
  <c r="J92" i="3"/>
  <c r="I24" i="3"/>
  <c r="J24" i="3" s="1"/>
  <c r="J25" i="3"/>
  <c r="I30" i="3"/>
  <c r="G18" i="1"/>
  <c r="J15" i="1"/>
  <c r="J12" i="1"/>
  <c r="K25" i="3"/>
  <c r="K110" i="3"/>
  <c r="K33" i="3"/>
  <c r="K60" i="3"/>
  <c r="K101" i="3"/>
  <c r="H48" i="3"/>
  <c r="K28" i="3"/>
  <c r="K92" i="3"/>
  <c r="K98" i="3"/>
  <c r="C7" i="11"/>
  <c r="I104" i="3"/>
  <c r="J104" i="3" s="1"/>
  <c r="I50" i="3"/>
  <c r="J50" i="3" s="1"/>
  <c r="I18" i="1"/>
  <c r="K24" i="3" l="1"/>
  <c r="K27" i="3"/>
  <c r="K30" i="3"/>
  <c r="J30" i="3"/>
  <c r="K97" i="3"/>
  <c r="J97" i="3"/>
  <c r="K91" i="3"/>
  <c r="J91" i="3"/>
  <c r="K50" i="3"/>
  <c r="I103" i="3"/>
  <c r="K104" i="3"/>
  <c r="K59" i="3"/>
  <c r="I49" i="3"/>
  <c r="J49" i="3" s="1"/>
  <c r="I48" i="3" l="1"/>
  <c r="J48" i="3" s="1"/>
  <c r="J103" i="3"/>
  <c r="K103" i="3"/>
  <c r="K49" i="3"/>
  <c r="H12" i="1"/>
  <c r="K12" i="1" s="1"/>
  <c r="H15" i="1"/>
  <c r="K15" i="1" s="1"/>
  <c r="I37" i="3"/>
  <c r="J37" i="3" s="1"/>
  <c r="E15" i="11"/>
  <c r="E8" i="11"/>
  <c r="D8" i="11"/>
  <c r="D15" i="11"/>
  <c r="K48" i="3" l="1"/>
  <c r="D7" i="11"/>
  <c r="I36" i="3"/>
  <c r="K37" i="3"/>
  <c r="K16" i="3"/>
  <c r="G15" i="11"/>
  <c r="F15" i="11"/>
  <c r="G8" i="11"/>
  <c r="F8" i="11"/>
  <c r="E7" i="11"/>
  <c r="H18" i="1"/>
  <c r="I12" i="3" l="1"/>
  <c r="J36" i="3"/>
  <c r="K13" i="3"/>
  <c r="K36" i="3"/>
  <c r="G7" i="11"/>
  <c r="F7" i="11"/>
  <c r="I11" i="3" l="1"/>
  <c r="J11" i="3" s="1"/>
  <c r="J12" i="3"/>
  <c r="K12" i="3"/>
  <c r="C26" i="14"/>
  <c r="F26" i="14" s="1"/>
  <c r="K11" i="3" l="1"/>
  <c r="C25" i="14"/>
  <c r="C5" i="14" l="1"/>
  <c r="F5" i="14" s="1"/>
  <c r="F25" i="14"/>
</calcChain>
</file>

<file path=xl/sharedStrings.xml><?xml version="1.0" encoding="utf-8"?>
<sst xmlns="http://schemas.openxmlformats.org/spreadsheetml/2006/main" count="559" uniqueCount="225">
  <si>
    <t>PRIHODI UKUPNO</t>
  </si>
  <si>
    <t>RASHODI UKUPNO</t>
  </si>
  <si>
    <t>Prihodi poslovanja</t>
  </si>
  <si>
    <t>Rashodi poslovanja</t>
  </si>
  <si>
    <t>Rashodi za zaposlene</t>
  </si>
  <si>
    <t>Rashodi za nabavu nefinancijske imovine</t>
  </si>
  <si>
    <t>BROJČANA OZNAKA I NAZIV</t>
  </si>
  <si>
    <t>UKUPNI RASHODI</t>
  </si>
  <si>
    <t>I. OPĆI DIO</t>
  </si>
  <si>
    <t>Materijalni rashodi</t>
  </si>
  <si>
    <t>INDEKS</t>
  </si>
  <si>
    <t xml:space="preserve">IZVJEŠTAJ O PRIHODIMA I RASHODIMA PREMA EKONOMSKOJ KLASIFIKACIJI </t>
  </si>
  <si>
    <t>6=5/2*100</t>
  </si>
  <si>
    <t>7=5/4*100</t>
  </si>
  <si>
    <t>Pomoći iz inozemstva i od subjekata unutar općeg proračuna</t>
  </si>
  <si>
    <t xml:space="preserve"> Prihodi od prodaje proizvoda i robe te pruženih usluga i prihodi od donacija</t>
  </si>
  <si>
    <t>Plaće (Bruto)</t>
  </si>
  <si>
    <t>Plaće za redovan rad</t>
  </si>
  <si>
    <t>Naknade troškova zaposlenima</t>
  </si>
  <si>
    <t>Službena putovanja</t>
  </si>
  <si>
    <t>UKUPNO RASHODI</t>
  </si>
  <si>
    <t>IZVJEŠTAJ O RASHODIMA PREMA FUNKCIJSKOJ KLASIFIKACIJI</t>
  </si>
  <si>
    <t>INDEKS**</t>
  </si>
  <si>
    <t>UKUPNO PRIHODI</t>
  </si>
  <si>
    <t>IZVORNI PLAN ILI REBALANS 2023.*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</si>
  <si>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</si>
  <si>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</si>
  <si>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</si>
  <si>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</si>
  <si>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</si>
  <si>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</si>
  <si>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RAZLIKA PRIMITAKA I IZDATAKA</t>
  </si>
  <si>
    <t>SAŽETAK  RAČUNA PRIHODA I RASHODA I  RAČUNA FINANCIRANJA</t>
  </si>
  <si>
    <t>PRENESENI VIŠAK/MANJAK IZ PRETHODNE GODINE</t>
  </si>
  <si>
    <t xml:space="preserve">RAČUN PRIHODA I RASHODA </t>
  </si>
  <si>
    <t>SAŽETAK RAČUNA FINANCIRANJA</t>
  </si>
  <si>
    <t>RAZLIKA - VIŠAK MANJAK</t>
  </si>
  <si>
    <t>PRIJENOS VIŠKA/MANJKA U SLJEDEĆE RAZDOBLJE</t>
  </si>
  <si>
    <t>SAŽETAK RAČUNA PRIHODA I RASHODA</t>
  </si>
  <si>
    <t>Pomoći proračunskim korisnicima</t>
  </si>
  <si>
    <t>Tekuće pomoći proračunskim korisnicima</t>
  </si>
  <si>
    <t>Donacije od pravnih i fizičkih osoba</t>
  </si>
  <si>
    <t>Tekuće donacije</t>
  </si>
  <si>
    <t>Prihodi iz nadležnog proračuna za financ.</t>
  </si>
  <si>
    <t>Prihodi iz nadležnog proračuna proračuna</t>
  </si>
  <si>
    <t xml:space="preserve">Prihodi iz nadležnog  proračuna </t>
  </si>
  <si>
    <t>Ostali rashodi za zaposlene</t>
  </si>
  <si>
    <t>Doprinosi na plaću</t>
  </si>
  <si>
    <t>Doprinosi za zdravstveno osiguranje</t>
  </si>
  <si>
    <t>Doprinosi za zapošljavanje</t>
  </si>
  <si>
    <t>Naknada za prijevoz</t>
  </si>
  <si>
    <t>Stručno usavršavanje zaposlenika</t>
  </si>
  <si>
    <t>Ostale naknade troškova zaposlenika</t>
  </si>
  <si>
    <t>Uredski materijal</t>
  </si>
  <si>
    <t>Energija</t>
  </si>
  <si>
    <t>Materijal i dijelovi za tekuće i investicijsko održavanje</t>
  </si>
  <si>
    <t>Službena, radna i zaštitna odjeća i obuča</t>
  </si>
  <si>
    <t>Usluge telefona, pošte i prijevoza</t>
  </si>
  <si>
    <t>Usluge promidžbe i informiranja</t>
  </si>
  <si>
    <t>Komunalne usluge</t>
  </si>
  <si>
    <t>Zakupnine i najamnine</t>
  </si>
  <si>
    <t>Intelektualne i osobne usluge</t>
  </si>
  <si>
    <t>Računalne usluge</t>
  </si>
  <si>
    <t>Ostale usluge</t>
  </si>
  <si>
    <t>Knjige</t>
  </si>
  <si>
    <t>Uredska oprema i namještaj</t>
  </si>
  <si>
    <t>Rashodi za nabavu proizvedene dugotrajne imovine</t>
  </si>
  <si>
    <t>Postrojena i oprema</t>
  </si>
  <si>
    <t>Knjige, umjetnička djela i ostale izložbene vrijednosti</t>
  </si>
  <si>
    <t>0922 Više srednjoškolsko obrazovanje</t>
  </si>
  <si>
    <t>32 Materijalni rashodi</t>
  </si>
  <si>
    <t>34 Financijski rashodi</t>
  </si>
  <si>
    <t>31 Rashodi za zaposlene</t>
  </si>
  <si>
    <t>42 Rashodi za nabavu nefinancijske imovine</t>
  </si>
  <si>
    <t>0960 Dodatne usluge u obrazovanju</t>
  </si>
  <si>
    <t>38 Ostali rashodi</t>
  </si>
  <si>
    <t>Kapitalne pomoći proračunskim korisnicima</t>
  </si>
  <si>
    <t>Financijski rashodi</t>
  </si>
  <si>
    <t>Prihodi od imovine</t>
  </si>
  <si>
    <t>Sitni inventar i auto gume</t>
  </si>
  <si>
    <t>Zdravstvene i veterinarske usluge</t>
  </si>
  <si>
    <t>Naknade za rad predstavničkih i izvršnih tijela, povjerenstava i slično</t>
  </si>
  <si>
    <t>Premije osiguranja</t>
  </si>
  <si>
    <t>Reprezentacija</t>
  </si>
  <si>
    <t>Članarine i norme</t>
  </si>
  <si>
    <t>Pristojbe i naknade</t>
  </si>
  <si>
    <t>Troškovi sudskih postupaka</t>
  </si>
  <si>
    <t>Ostali nespomenuti rashodi poslovanja</t>
  </si>
  <si>
    <t>Rashodi za materijal i energiju</t>
  </si>
  <si>
    <t>Rashodi za usluge</t>
  </si>
  <si>
    <t>Ostali financijsku rashodi</t>
  </si>
  <si>
    <t>Bankarske usluge i usluge platnog prometa</t>
  </si>
  <si>
    <t>Negativne tečajne razlike</t>
  </si>
  <si>
    <t>Zatezne kamate</t>
  </si>
  <si>
    <t>Ostali nespomenuti financijski rashodi</t>
  </si>
  <si>
    <t>Naknade građanima i kućanstvima</t>
  </si>
  <si>
    <t>Ostale naknade građanima i kućanstvima iz proračuna</t>
  </si>
  <si>
    <t>Naknade građanima i kućanstvima u naravi</t>
  </si>
  <si>
    <t xml:space="preserve">Ostali rashodi </t>
  </si>
  <si>
    <t>Tekuće donacije u naravi</t>
  </si>
  <si>
    <t>Prihodi od donacija</t>
  </si>
  <si>
    <t>Prihodi iz nadležnog proračuna</t>
  </si>
  <si>
    <t>IZVJEŠTAJ O PRIHODIMA I RASHODIMA PREMA IZVORIMA FINANCIRANJA</t>
  </si>
  <si>
    <t>42 Rashodi za nabavu proiz. dug. imovine</t>
  </si>
  <si>
    <t xml:space="preserve"> IZVRŠENJE 
1.-12.2022. </t>
  </si>
  <si>
    <t xml:space="preserve">IZVRŠENJE 
1.-12.2023. </t>
  </si>
  <si>
    <t xml:space="preserve"> IZVOR 3.2.1 - VLASTITI PRIHODI PK</t>
  </si>
  <si>
    <t>Prihodi od financijske imovine</t>
  </si>
  <si>
    <t>Kamate na oročena sredstva i depozite</t>
  </si>
  <si>
    <t>Prihodi od prodaje proizvoda i robe te pruženih usluga</t>
  </si>
  <si>
    <t>Prihodi od pruženih usluga</t>
  </si>
  <si>
    <t>IZVOR 4.4.1- PRIHODI ZA POSEBNE NAMJENE-DECENTRALIZACIJA</t>
  </si>
  <si>
    <t>Prihodi iz nadležnog proračuna za finan. redov. djelatnosti</t>
  </si>
  <si>
    <t>Prihodi iz nadležnog proračuna za finan. rashoda poslov.</t>
  </si>
  <si>
    <t>Prihodi iz nadležnog pror. za nabavu nefinan. imovine</t>
  </si>
  <si>
    <t>IZVOR 4.8.1 - PRIHODI ZA POSEBNE NAMJENE PK</t>
  </si>
  <si>
    <t>Prihodi od pristojbi po posebnim propisima i naknada</t>
  </si>
  <si>
    <t>Prihodi po posebnim propisima</t>
  </si>
  <si>
    <t>Ostali nespomenuti prihodi</t>
  </si>
  <si>
    <t xml:space="preserve"> IZVOR 5.4.1 -  POMOĆI PK</t>
  </si>
  <si>
    <t>Pomoći iz inozem. i od subjekata unutar općeg proračuna</t>
  </si>
  <si>
    <t>Pomoći pror. korisnicima iz prorač. koji im nije nadležan</t>
  </si>
  <si>
    <t>Tekuće pomoći pror. koris. iz prorač. koji im nije nadležan</t>
  </si>
  <si>
    <t>Kapitalne pomoći pror. koris. iz pror. koji im nije nadležan</t>
  </si>
  <si>
    <t>Prijenos između proračunskih korisnika istog proračuna</t>
  </si>
  <si>
    <t>Tekući prijenosi izmedu pror. korisnika istog proračuna</t>
  </si>
  <si>
    <t>IZVOR 5.5.1 - POMOĆI EU ZA PK</t>
  </si>
  <si>
    <t>Pomoći iz inoz. i od subjekata unutar općeg proračuna</t>
  </si>
  <si>
    <t>Pomoći od međunarodnih organizacija</t>
  </si>
  <si>
    <t>Tekuće pomoći od institucija i tijela EU</t>
  </si>
  <si>
    <t>Pomoći temeljem prijenosa EU sredstava</t>
  </si>
  <si>
    <t>Tekuće pomoći temeljem prijenosa EU sredstava</t>
  </si>
  <si>
    <t xml:space="preserve"> IZVOR 6.2.1 - DONACIJE PK</t>
  </si>
  <si>
    <t>Donacije od pravnih i fizičkih osoba izvan općeg proračuna</t>
  </si>
  <si>
    <t>IZVOR 7.2.1 - PRIHODI OD PRODAJE NEFIN. IMOVINE</t>
  </si>
  <si>
    <t>Prihodi od prodaje nefinancijske imovine</t>
  </si>
  <si>
    <t>Prihodi od prodaje proizvedene dugotrajne imovine</t>
  </si>
  <si>
    <t>Prihodi od prodaje građevinskih objekata</t>
  </si>
  <si>
    <t>Stambeni objekti</t>
  </si>
  <si>
    <t>AKTIVNOST: RASHODI DJELATNOSTI</t>
  </si>
  <si>
    <t>IZVOR 3.2.1 - VLASTITI PRIHODI</t>
  </si>
  <si>
    <t>Doprinosi na plaće</t>
  </si>
  <si>
    <t>Doprinosi za obvezno zdravstveno osiguranje</t>
  </si>
  <si>
    <t>Naknada troškova zaposlenima</t>
  </si>
  <si>
    <t>Uredski materijal i ostali materijalni rashodi</t>
  </si>
  <si>
    <t>Usluge tekućeg i investicijskog održavanja</t>
  </si>
  <si>
    <t>Ostali financijski rashodi</t>
  </si>
  <si>
    <t>IZVOR 3.2.2 - VLASTITI PRIHODI - PRENESENA SREDSTVA</t>
  </si>
  <si>
    <t>IZVOR 4.4.1 - PRIHODI ZA POSEBNE NAMJENE - DECENTRALIZACIJA</t>
  </si>
  <si>
    <t>Naknada za prijevoz, za rad na terenu i odvojeni život</t>
  </si>
  <si>
    <t>Sitni inventar</t>
  </si>
  <si>
    <t>Službena, radna i zaštitna odjeća i obuća</t>
  </si>
  <si>
    <t>Zdravstvene usluge</t>
  </si>
  <si>
    <t>Naknade za rad povjerenstava i slično</t>
  </si>
  <si>
    <t>Članarine</t>
  </si>
  <si>
    <t xml:space="preserve">IZVOR 4.8.1 - PRIHODI ZA POSEBNE NAMJENE </t>
  </si>
  <si>
    <t>Naknade troškova osobama izvan radnog odnosa</t>
  </si>
  <si>
    <t>IZVOR 4.8.2 - PRIHODI ZA POSEBNE NAMJENE - PRENESENA SREDSTVA</t>
  </si>
  <si>
    <t xml:space="preserve">IZVOR 5.4.1 - POMOĆI PK </t>
  </si>
  <si>
    <t xml:space="preserve">IZVOR 5.4.2 - POMOĆI PK - PRENESENA SREDSTVA </t>
  </si>
  <si>
    <t>Grafičke i tiskarske usluge, usluge kopiranja i uvezivanja i sl.</t>
  </si>
  <si>
    <t>IZVOR 6.2.1 - DONACIJE PK</t>
  </si>
  <si>
    <t>AKTIVNOST: IZGRADNJA I UREĐENJE OBJEKATA, NABAVA I ODRŽAV. OPREME</t>
  </si>
  <si>
    <t>Postrojenja i oprema</t>
  </si>
  <si>
    <t>Oprema za održavanje i zaštitu</t>
  </si>
  <si>
    <t>IZVOR 4.4.1 - PRIHODI ZA POSEBNE NAMJENE -DECENTRALIZACIJA</t>
  </si>
  <si>
    <t>Uređaji, strojevi i oprema za posebne namjene</t>
  </si>
  <si>
    <t xml:space="preserve">Knjige </t>
  </si>
  <si>
    <t>IZVOR 7.2.1 - PRIHODI OD PRODAJE NEFINANCIJSKE IMOVINE PK</t>
  </si>
  <si>
    <t>IZVOR 7.2.2 - PRIHODI OD PRODAJE NEFIN. IMOVINE PK-PRENESENA SR.</t>
  </si>
  <si>
    <t>Ostala uredska oprema</t>
  </si>
  <si>
    <t>AKTIVNOST: NABAVA ŠKOLSKIH KNJIGA</t>
  </si>
  <si>
    <t>Naknade građanima i kućanstvima na temelju osig. i dr. naknade</t>
  </si>
  <si>
    <t>TEKUĆI PROJEKT: ERASMUS +</t>
  </si>
  <si>
    <t>IZVOR 5.5.1 - POMOCI EU ZA PK</t>
  </si>
  <si>
    <t>IZVOR 6.6.2 - DONACIJE PK - PRENESENA SREDSTVA</t>
  </si>
  <si>
    <t>TEKUĆI PROJEKT: e-ŠKOLE</t>
  </si>
  <si>
    <t>IZVOR 1.1.1- OPĆI PRIHODI I PRIMICI</t>
  </si>
  <si>
    <t>Plaće za prekovremeni rad</t>
  </si>
  <si>
    <t>OBRTNIČKA ŠKOLA, SPLIT</t>
  </si>
  <si>
    <t>UKUPNI PRIHODI</t>
  </si>
  <si>
    <t>INDEKS
4/3</t>
  </si>
  <si>
    <t>INDEKS
4/2</t>
  </si>
  <si>
    <t>IZVRŠENJE
1.-12.2022.</t>
  </si>
  <si>
    <t>IZVORNI PLAN/ REBALANS
2023.</t>
  </si>
  <si>
    <t>IZVRŠENJE
1.-12.2023.</t>
  </si>
  <si>
    <t xml:space="preserve">OSTVARENJE/IZVRŠENJE 
1.-12.2022. </t>
  </si>
  <si>
    <t xml:space="preserve">OSTVARENJE/IZVRŠENJE 
1.-12.2023. </t>
  </si>
  <si>
    <t>PROGRAM: SREDNJOŠKOLSKO OBRAZOVANJE</t>
  </si>
  <si>
    <t>PROGRAM:RAZVOJ ODGOJNO OBRAZOVNOG SUSTAVA</t>
  </si>
  <si>
    <t xml:space="preserve">IZVOR 6.6.1 - DONACIJE PK </t>
  </si>
  <si>
    <t>AKTIVNOST: NATJECANJA, MANIFESTACIJE I OSTALO</t>
  </si>
  <si>
    <t>IZVOR 5.4.1- POMOĆI PK</t>
  </si>
  <si>
    <t>AKTIVNOST: OPSKRBA ŠK.USTANOVA HIGIJENSKIM POTREPŠTINAMA ZA UČ.</t>
  </si>
  <si>
    <t>Ostali rashodi</t>
  </si>
  <si>
    <t>IZVOR 5.4.2- POMOĆI PK -PRENESENA SREDSTVA</t>
  </si>
  <si>
    <t>AKTIVNOST: IZVANNASTAVNE AKTIVNOSTI OŠ I SŠ</t>
  </si>
  <si>
    <t>AKTIVNOST: OSOBNI POMOĆNICI I POMOĆNICI U NASTAVI</t>
  </si>
  <si>
    <t>Naknade za prijevoz, za rad na terenu i odvojeni život</t>
  </si>
  <si>
    <t>AKTIVNOST: UČIMO ZAJEDNO VI</t>
  </si>
  <si>
    <t>IZVOR 5.3.1 -POMOĆI EU</t>
  </si>
  <si>
    <t>Komunikacijska oprema</t>
  </si>
  <si>
    <t>IZVOR 5.5.2 - POMOĆI EU ZA PK - PRENESENA SREDSTVA</t>
  </si>
  <si>
    <t>Tek. prijenosi izmedu pror. korisn. istog pror. temeljem prijenosa EU sred.</t>
  </si>
  <si>
    <t>IZVOR 5.3.1- POMOĆI EU</t>
  </si>
  <si>
    <t>Pomoći iz drž. Proračuna temeljem prijenosa EU sred.</t>
  </si>
  <si>
    <t>Tekuće pomoći iz drž.pror. temeljem prijenosa EU sred.</t>
  </si>
  <si>
    <t>Prijenosi između pror. korisnika istog proračuna</t>
  </si>
  <si>
    <t>Tekući prijenosi između pror.korisnika istog proračuna</t>
  </si>
  <si>
    <t>Tek.prijenosi između pror.koris.istog proračuna temeljem prijenosa EU sredstava</t>
  </si>
  <si>
    <t>Prihodi od prodaje proiz. i robe te pruženih usluga</t>
  </si>
  <si>
    <t>Prihodi od prodaje nefinancijeske imovine</t>
  </si>
  <si>
    <t>Uređaji, strojevi i oprema za ostale namjene</t>
  </si>
  <si>
    <t>Prihodi od nefinancijske imovine</t>
  </si>
  <si>
    <t>Kamate na oročena sredstva i depozite po viđenju</t>
  </si>
  <si>
    <t>Prihodi od upravnih i admin.pristojbi, pristojbi po posebnim propisima i naknada</t>
  </si>
  <si>
    <t>Kapitalne donacije</t>
  </si>
  <si>
    <t>5=4/2*100</t>
  </si>
  <si>
    <t>6=4/3*100</t>
  </si>
  <si>
    <t>Ostale naknade troškova zaposlenima</t>
  </si>
  <si>
    <t>Pomoći od međunarodnih organizacija te institucija i tijela EU</t>
  </si>
  <si>
    <t>Napomena:  Iznosi u stupcu "OSTVARENJE/IZVRŠENJE 1.-12.2022." preračunavaju se iz kuna u eure prema fiksnom tečaju konverzije (1 EUR=7,53450 kuna) i po pravilima za preračunavanje i zaokruživanje.</t>
  </si>
  <si>
    <t>31Rashodi za zaposlene</t>
  </si>
  <si>
    <t>37 Naknade građanima i kućanstvima na temelju osiguranja i druge naknade</t>
  </si>
  <si>
    <t>GODIŠNJI IZVJEŠTAJ O IZVRŠENJU FINANCIJSKOG PLANA ZA 2023. GOD.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</si>
</sst>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;[Red]0.00"/>
  </numFmts>
  <fonts count="2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2"/>
      <color indexed="8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b/>
      <sz val="9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00">
    <xf numFmtId="0" fontId="0" fillId="0" borderId="0" xfId="0"/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1" fillId="0" borderId="5" xfId="0" applyFont="1" applyBorder="1" applyAlignment="1">
      <alignment horizontal="center" vertical="center"/>
    </xf>
    <xf numFmtId="0" fontId="9" fillId="2" borderId="3" xfId="0" quotePrefix="1" applyFont="1" applyFill="1" applyBorder="1" applyAlignment="1">
      <alignment horizontal="left" vertical="center"/>
    </xf>
    <xf numFmtId="0" fontId="10" fillId="2" borderId="3" xfId="0" quotePrefix="1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 wrapText="1"/>
    </xf>
    <xf numFmtId="0" fontId="10" fillId="2" borderId="3" xfId="0" quotePrefix="1" applyFont="1" applyFill="1" applyBorder="1" applyAlignment="1">
      <alignment horizontal="left" vertical="center" wrapText="1"/>
    </xf>
    <xf numFmtId="0" fontId="7" fillId="0" borderId="0" xfId="0" quotePrefix="1" applyFont="1" applyAlignment="1">
      <alignment horizontal="left" wrapText="1"/>
    </xf>
    <xf numFmtId="0" fontId="8" fillId="0" borderId="0" xfId="0" applyFont="1" applyAlignment="1">
      <alignment wrapText="1"/>
    </xf>
    <xf numFmtId="3" fontId="5" fillId="0" borderId="0" xfId="0" applyNumberFormat="1" applyFont="1" applyAlignment="1">
      <alignment horizontal="right"/>
    </xf>
    <xf numFmtId="0" fontId="4" fillId="0" borderId="0" xfId="0" applyFont="1" applyAlignment="1">
      <alignment horizontal="center" vertical="center" wrapText="1"/>
    </xf>
    <xf numFmtId="0" fontId="3" fillId="0" borderId="0" xfId="0" applyFont="1"/>
    <xf numFmtId="3" fontId="6" fillId="0" borderId="3" xfId="0" applyNumberFormat="1" applyFont="1" applyBorder="1" applyAlignment="1">
      <alignment horizontal="right"/>
    </xf>
    <xf numFmtId="3" fontId="6" fillId="3" borderId="3" xfId="0" applyNumberFormat="1" applyFont="1" applyFill="1" applyBorder="1" applyAlignment="1">
      <alignment horizontal="right"/>
    </xf>
    <xf numFmtId="0" fontId="14" fillId="0" borderId="5" xfId="0" applyFont="1" applyBorder="1" applyAlignment="1">
      <alignment horizontal="right" vertical="center"/>
    </xf>
    <xf numFmtId="0" fontId="11" fillId="2" borderId="3" xfId="0" quotePrefix="1" applyFont="1" applyFill="1" applyBorder="1" applyAlignment="1">
      <alignment horizontal="left" vertical="center"/>
    </xf>
    <xf numFmtId="0" fontId="6" fillId="0" borderId="3" xfId="0" quotePrefix="1" applyFont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vertical="center" wrapText="1"/>
    </xf>
    <xf numFmtId="0" fontId="16" fillId="0" borderId="0" xfId="0" applyFont="1"/>
    <xf numFmtId="0" fontId="9" fillId="2" borderId="3" xfId="0" quotePrefix="1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horizontal="left" vertical="center" wrapText="1" indent="1"/>
    </xf>
    <xf numFmtId="0" fontId="10" fillId="2" borderId="3" xfId="0" applyFont="1" applyFill="1" applyBorder="1" applyAlignment="1">
      <alignment horizontal="left" vertical="center"/>
    </xf>
    <xf numFmtId="0" fontId="11" fillId="0" borderId="0" xfId="0" applyFont="1" applyAlignment="1">
      <alignment horizontal="left" vertical="top" wrapText="1"/>
    </xf>
    <xf numFmtId="0" fontId="5" fillId="0" borderId="0" xfId="0" applyFont="1" applyAlignment="1">
      <alignment horizontal="center" vertical="center" wrapText="1"/>
    </xf>
    <xf numFmtId="0" fontId="12" fillId="0" borderId="0" xfId="0" applyFont="1" applyAlignment="1">
      <alignment wrapText="1"/>
    </xf>
    <xf numFmtId="0" fontId="6" fillId="3" borderId="3" xfId="0" applyFont="1" applyFill="1" applyBorder="1" applyAlignment="1">
      <alignment horizontal="center" vertical="center" wrapText="1"/>
    </xf>
    <xf numFmtId="0" fontId="15" fillId="3" borderId="3" xfId="0" applyFont="1" applyFill="1" applyBorder="1" applyAlignment="1">
      <alignment horizontal="center" vertical="center" wrapText="1"/>
    </xf>
    <xf numFmtId="0" fontId="0" fillId="2" borderId="0" xfId="0" applyFill="1"/>
    <xf numFmtId="4" fontId="3" fillId="2" borderId="3" xfId="0" applyNumberFormat="1" applyFont="1" applyFill="1" applyBorder="1" applyAlignment="1">
      <alignment horizontal="right"/>
    </xf>
    <xf numFmtId="4" fontId="0" fillId="0" borderId="3" xfId="0" applyNumberFormat="1" applyBorder="1"/>
    <xf numFmtId="4" fontId="6" fillId="3" borderId="3" xfId="0" applyNumberFormat="1" applyFont="1" applyFill="1" applyBorder="1" applyAlignment="1">
      <alignment horizontal="right"/>
    </xf>
    <xf numFmtId="4" fontId="6" fillId="3" borderId="3" xfId="0" applyNumberFormat="1" applyFont="1" applyFill="1" applyBorder="1" applyAlignment="1">
      <alignment horizontal="right" wrapText="1"/>
    </xf>
    <xf numFmtId="4" fontId="3" fillId="0" borderId="3" xfId="0" applyNumberFormat="1" applyFont="1" applyBorder="1" applyAlignment="1">
      <alignment horizontal="right"/>
    </xf>
    <xf numFmtId="0" fontId="6" fillId="2" borderId="0" xfId="0" applyFont="1" applyFill="1" applyAlignment="1">
      <alignment horizontal="left" vertical="center" wrapText="1"/>
    </xf>
    <xf numFmtId="3" fontId="6" fillId="2" borderId="0" xfId="0" applyNumberFormat="1" applyFont="1" applyFill="1" applyAlignment="1">
      <alignment horizontal="right"/>
    </xf>
    <xf numFmtId="0" fontId="9" fillId="5" borderId="3" xfId="0" quotePrefix="1" applyFont="1" applyFill="1" applyBorder="1" applyAlignment="1">
      <alignment horizontal="left" vertical="center"/>
    </xf>
    <xf numFmtId="0" fontId="11" fillId="5" borderId="3" xfId="0" quotePrefix="1" applyFont="1" applyFill="1" applyBorder="1" applyAlignment="1">
      <alignment horizontal="left" vertical="center"/>
    </xf>
    <xf numFmtId="0" fontId="10" fillId="5" borderId="3" xfId="0" quotePrefix="1" applyFont="1" applyFill="1" applyBorder="1" applyAlignment="1">
      <alignment horizontal="left" vertical="center"/>
    </xf>
    <xf numFmtId="0" fontId="9" fillId="5" borderId="3" xfId="0" applyFont="1" applyFill="1" applyBorder="1" applyAlignment="1">
      <alignment horizontal="left" vertical="center" wrapText="1"/>
    </xf>
    <xf numFmtId="0" fontId="11" fillId="6" borderId="3" xfId="0" applyFont="1" applyFill="1" applyBorder="1" applyAlignment="1">
      <alignment horizontal="left" vertical="center" wrapText="1"/>
    </xf>
    <xf numFmtId="0" fontId="9" fillId="6" borderId="3" xfId="0" applyFont="1" applyFill="1" applyBorder="1" applyAlignment="1">
      <alignment horizontal="left" vertical="center" wrapText="1"/>
    </xf>
    <xf numFmtId="0" fontId="9" fillId="6" borderId="3" xfId="0" quotePrefix="1" applyFont="1" applyFill="1" applyBorder="1" applyAlignment="1">
      <alignment horizontal="left" vertical="center"/>
    </xf>
    <xf numFmtId="0" fontId="10" fillId="6" borderId="3" xfId="0" quotePrefix="1" applyFont="1" applyFill="1" applyBorder="1" applyAlignment="1">
      <alignment horizontal="left" vertical="center"/>
    </xf>
    <xf numFmtId="0" fontId="11" fillId="6" borderId="3" xfId="0" quotePrefix="1" applyFont="1" applyFill="1" applyBorder="1" applyAlignment="1">
      <alignment horizontal="left" vertical="center"/>
    </xf>
    <xf numFmtId="0" fontId="9" fillId="6" borderId="3" xfId="0" applyFont="1" applyFill="1" applyBorder="1" applyAlignment="1">
      <alignment vertical="center" wrapText="1"/>
    </xf>
    <xf numFmtId="0" fontId="11" fillId="4" borderId="3" xfId="0" applyFont="1" applyFill="1" applyBorder="1" applyAlignment="1">
      <alignment horizontal="left" vertical="center" wrapText="1"/>
    </xf>
    <xf numFmtId="0" fontId="11" fillId="4" borderId="3" xfId="0" applyFont="1" applyFill="1" applyBorder="1" applyAlignment="1">
      <alignment horizontal="left" vertical="center"/>
    </xf>
    <xf numFmtId="0" fontId="11" fillId="4" borderId="3" xfId="0" applyFont="1" applyFill="1" applyBorder="1" applyAlignment="1">
      <alignment vertical="center" wrapText="1"/>
    </xf>
    <xf numFmtId="0" fontId="11" fillId="7" borderId="3" xfId="0" applyFont="1" applyFill="1" applyBorder="1" applyAlignment="1">
      <alignment horizontal="left" vertical="center" wrapText="1"/>
    </xf>
    <xf numFmtId="4" fontId="1" fillId="7" borderId="3" xfId="0" applyNumberFormat="1" applyFont="1" applyFill="1" applyBorder="1"/>
    <xf numFmtId="4" fontId="1" fillId="4" borderId="3" xfId="0" applyNumberFormat="1" applyFont="1" applyFill="1" applyBorder="1"/>
    <xf numFmtId="4" fontId="3" fillId="7" borderId="3" xfId="0" applyNumberFormat="1" applyFont="1" applyFill="1" applyBorder="1" applyAlignment="1">
      <alignment horizontal="right"/>
    </xf>
    <xf numFmtId="4" fontId="3" fillId="4" borderId="3" xfId="0" applyNumberFormat="1" applyFont="1" applyFill="1" applyBorder="1" applyAlignment="1">
      <alignment horizontal="right"/>
    </xf>
    <xf numFmtId="4" fontId="3" fillId="6" borderId="3" xfId="0" applyNumberFormat="1" applyFont="1" applyFill="1" applyBorder="1" applyAlignment="1">
      <alignment horizontal="right"/>
    </xf>
    <xf numFmtId="4" fontId="0" fillId="6" borderId="3" xfId="0" applyNumberFormat="1" applyFill="1" applyBorder="1"/>
    <xf numFmtId="4" fontId="9" fillId="5" borderId="3" xfId="0" applyNumberFormat="1" applyFont="1" applyFill="1" applyBorder="1" applyAlignment="1">
      <alignment horizontal="right"/>
    </xf>
    <xf numFmtId="4" fontId="19" fillId="5" borderId="3" xfId="0" applyNumberFormat="1" applyFont="1" applyFill="1" applyBorder="1"/>
    <xf numFmtId="4" fontId="3" fillId="5" borderId="3" xfId="0" applyNumberFormat="1" applyFont="1" applyFill="1" applyBorder="1" applyAlignment="1">
      <alignment horizontal="right"/>
    </xf>
    <xf numFmtId="4" fontId="0" fillId="5" borderId="3" xfId="0" applyNumberFormat="1" applyFill="1" applyBorder="1"/>
    <xf numFmtId="4" fontId="1" fillId="6" borderId="3" xfId="0" applyNumberFormat="1" applyFont="1" applyFill="1" applyBorder="1"/>
    <xf numFmtId="4" fontId="0" fillId="2" borderId="3" xfId="0" applyNumberFormat="1" applyFill="1" applyBorder="1"/>
    <xf numFmtId="4" fontId="1" fillId="5" borderId="3" xfId="0" applyNumberFormat="1" applyFont="1" applyFill="1" applyBorder="1"/>
    <xf numFmtId="4" fontId="6" fillId="6" borderId="3" xfId="0" applyNumberFormat="1" applyFont="1" applyFill="1" applyBorder="1" applyAlignment="1">
      <alignment horizontal="right"/>
    </xf>
    <xf numFmtId="4" fontId="6" fillId="4" borderId="3" xfId="0" applyNumberFormat="1" applyFont="1" applyFill="1" applyBorder="1" applyAlignment="1">
      <alignment horizontal="right"/>
    </xf>
    <xf numFmtId="4" fontId="6" fillId="7" borderId="3" xfId="0" applyNumberFormat="1" applyFont="1" applyFill="1" applyBorder="1" applyAlignment="1">
      <alignment horizontal="right"/>
    </xf>
    <xf numFmtId="0" fontId="19" fillId="2" borderId="0" xfId="0" applyFont="1" applyFill="1"/>
    <xf numFmtId="0" fontId="11" fillId="3" borderId="3" xfId="0" applyFont="1" applyFill="1" applyBorder="1" applyAlignment="1">
      <alignment horizontal="left" vertical="center" wrapText="1"/>
    </xf>
    <xf numFmtId="2" fontId="0" fillId="6" borderId="3" xfId="0" applyNumberFormat="1" applyFill="1" applyBorder="1" applyAlignment="1">
      <alignment horizontal="center"/>
    </xf>
    <xf numFmtId="2" fontId="0" fillId="5" borderId="3" xfId="0" applyNumberFormat="1" applyFill="1" applyBorder="1" applyAlignment="1">
      <alignment horizontal="center"/>
    </xf>
    <xf numFmtId="2" fontId="0" fillId="2" borderId="3" xfId="0" applyNumberFormat="1" applyFill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2" fontId="19" fillId="5" borderId="3" xfId="0" applyNumberFormat="1" applyFont="1" applyFill="1" applyBorder="1" applyAlignment="1">
      <alignment horizontal="center"/>
    </xf>
    <xf numFmtId="2" fontId="1" fillId="7" borderId="3" xfId="0" applyNumberFormat="1" applyFont="1" applyFill="1" applyBorder="1" applyAlignment="1">
      <alignment horizontal="center"/>
    </xf>
    <xf numFmtId="2" fontId="1" fillId="4" borderId="3" xfId="0" applyNumberFormat="1" applyFont="1" applyFill="1" applyBorder="1" applyAlignment="1">
      <alignment horizontal="center"/>
    </xf>
    <xf numFmtId="2" fontId="1" fillId="6" borderId="3" xfId="0" applyNumberFormat="1" applyFont="1" applyFill="1" applyBorder="1" applyAlignment="1">
      <alignment horizontal="center"/>
    </xf>
    <xf numFmtId="4" fontId="20" fillId="7" borderId="3" xfId="0" applyNumberFormat="1" applyFont="1" applyFill="1" applyBorder="1" applyAlignment="1">
      <alignment horizontal="right"/>
    </xf>
    <xf numFmtId="4" fontId="1" fillId="3" borderId="3" xfId="0" applyNumberFormat="1" applyFont="1" applyFill="1" applyBorder="1"/>
    <xf numFmtId="2" fontId="1" fillId="3" borderId="3" xfId="0" applyNumberFormat="1" applyFont="1" applyFill="1" applyBorder="1" applyAlignment="1">
      <alignment horizontal="center"/>
    </xf>
    <xf numFmtId="4" fontId="20" fillId="3" borderId="3" xfId="0" applyNumberFormat="1" applyFont="1" applyFill="1" applyBorder="1" applyAlignment="1">
      <alignment horizontal="right"/>
    </xf>
    <xf numFmtId="4" fontId="6" fillId="2" borderId="3" xfId="0" applyNumberFormat="1" applyFont="1" applyFill="1" applyBorder="1" applyAlignment="1">
      <alignment horizontal="right"/>
    </xf>
    <xf numFmtId="0" fontId="21" fillId="0" borderId="0" xfId="0" applyFont="1"/>
    <xf numFmtId="0" fontId="23" fillId="7" borderId="3" xfId="0" applyFont="1" applyFill="1" applyBorder="1" applyAlignment="1">
      <alignment horizontal="center" vertical="center" wrapText="1"/>
    </xf>
    <xf numFmtId="0" fontId="23" fillId="4" borderId="1" xfId="0" applyFont="1" applyFill="1" applyBorder="1" applyAlignment="1">
      <alignment vertical="center"/>
    </xf>
    <xf numFmtId="0" fontId="23" fillId="4" borderId="3" xfId="0" applyFont="1" applyFill="1" applyBorder="1" applyAlignment="1">
      <alignment horizontal="center" vertical="center"/>
    </xf>
    <xf numFmtId="0" fontId="23" fillId="4" borderId="4" xfId="0" applyFont="1" applyFill="1" applyBorder="1" applyAlignment="1">
      <alignment vertical="center"/>
    </xf>
    <xf numFmtId="4" fontId="21" fillId="7" borderId="3" xfId="0" applyNumberFormat="1" applyFont="1" applyFill="1" applyBorder="1"/>
    <xf numFmtId="164" fontId="21" fillId="7" borderId="3" xfId="0" applyNumberFormat="1" applyFont="1" applyFill="1" applyBorder="1"/>
    <xf numFmtId="4" fontId="21" fillId="0" borderId="0" xfId="0" applyNumberFormat="1" applyFont="1"/>
    <xf numFmtId="0" fontId="21" fillId="0" borderId="3" xfId="0" applyFont="1" applyBorder="1"/>
    <xf numFmtId="4" fontId="21" fillId="0" borderId="3" xfId="0" applyNumberFormat="1" applyFont="1" applyBorder="1"/>
    <xf numFmtId="164" fontId="21" fillId="2" borderId="3" xfId="0" applyNumberFormat="1" applyFont="1" applyFill="1" applyBorder="1"/>
    <xf numFmtId="0" fontId="21" fillId="2" borderId="3" xfId="0" applyFont="1" applyFill="1" applyBorder="1" applyAlignment="1">
      <alignment horizontal="right" vertical="center"/>
    </xf>
    <xf numFmtId="0" fontId="21" fillId="2" borderId="3" xfId="0" applyFont="1" applyFill="1" applyBorder="1" applyAlignment="1">
      <alignment horizontal="left" vertical="center"/>
    </xf>
    <xf numFmtId="4" fontId="21" fillId="2" borderId="3" xfId="0" applyNumberFormat="1" applyFont="1" applyFill="1" applyBorder="1"/>
    <xf numFmtId="4" fontId="24" fillId="2" borderId="3" xfId="0" applyNumberFormat="1" applyFont="1" applyFill="1" applyBorder="1"/>
    <xf numFmtId="2" fontId="21" fillId="2" borderId="0" xfId="0" applyNumberFormat="1" applyFont="1" applyFill="1"/>
    <xf numFmtId="0" fontId="23" fillId="7" borderId="3" xfId="0" applyFont="1" applyFill="1" applyBorder="1" applyAlignment="1">
      <alignment horizontal="center"/>
    </xf>
    <xf numFmtId="4" fontId="23" fillId="7" borderId="3" xfId="0" applyNumberFormat="1" applyFont="1" applyFill="1" applyBorder="1" applyAlignment="1">
      <alignment vertical="center"/>
    </xf>
    <xf numFmtId="2" fontId="21" fillId="7" borderId="3" xfId="0" applyNumberFormat="1" applyFont="1" applyFill="1" applyBorder="1" applyAlignment="1">
      <alignment vertical="center"/>
    </xf>
    <xf numFmtId="4" fontId="21" fillId="4" borderId="3" xfId="0" applyNumberFormat="1" applyFont="1" applyFill="1" applyBorder="1"/>
    <xf numFmtId="0" fontId="21" fillId="8" borderId="3" xfId="0" applyFont="1" applyFill="1" applyBorder="1"/>
    <xf numFmtId="4" fontId="21" fillId="8" borderId="3" xfId="0" applyNumberFormat="1" applyFont="1" applyFill="1" applyBorder="1"/>
    <xf numFmtId="4" fontId="25" fillId="0" borderId="0" xfId="0" applyNumberFormat="1" applyFont="1"/>
    <xf numFmtId="0" fontId="21" fillId="2" borderId="3" xfId="0" applyFont="1" applyFill="1" applyBorder="1"/>
    <xf numFmtId="0" fontId="21" fillId="0" borderId="1" xfId="0" applyFont="1" applyBorder="1"/>
    <xf numFmtId="0" fontId="21" fillId="0" borderId="4" xfId="0" applyFont="1" applyBorder="1"/>
    <xf numFmtId="2" fontId="21" fillId="2" borderId="3" xfId="0" applyNumberFormat="1" applyFont="1" applyFill="1" applyBorder="1" applyAlignment="1">
      <alignment vertical="center"/>
    </xf>
    <xf numFmtId="164" fontId="21" fillId="4" borderId="3" xfId="0" applyNumberFormat="1" applyFont="1" applyFill="1" applyBorder="1"/>
    <xf numFmtId="2" fontId="21" fillId="4" borderId="3" xfId="0" applyNumberFormat="1" applyFont="1" applyFill="1" applyBorder="1" applyAlignment="1">
      <alignment vertical="center"/>
    </xf>
    <xf numFmtId="164" fontId="21" fillId="8" borderId="3" xfId="0" applyNumberFormat="1" applyFont="1" applyFill="1" applyBorder="1"/>
    <xf numFmtId="2" fontId="21" fillId="8" borderId="3" xfId="0" applyNumberFormat="1" applyFont="1" applyFill="1" applyBorder="1" applyAlignment="1">
      <alignment vertical="center"/>
    </xf>
    <xf numFmtId="0" fontId="21" fillId="9" borderId="3" xfId="0" applyFont="1" applyFill="1" applyBorder="1"/>
    <xf numFmtId="4" fontId="21" fillId="9" borderId="3" xfId="0" applyNumberFormat="1" applyFont="1" applyFill="1" applyBorder="1"/>
    <xf numFmtId="164" fontId="21" fillId="9" borderId="3" xfId="0" applyNumberFormat="1" applyFont="1" applyFill="1" applyBorder="1"/>
    <xf numFmtId="2" fontId="21" fillId="9" borderId="3" xfId="0" applyNumberFormat="1" applyFont="1" applyFill="1" applyBorder="1" applyAlignment="1">
      <alignment vertical="center"/>
    </xf>
    <xf numFmtId="4" fontId="23" fillId="4" borderId="3" xfId="0" applyNumberFormat="1" applyFont="1" applyFill="1" applyBorder="1" applyAlignment="1">
      <alignment vertical="center"/>
    </xf>
    <xf numFmtId="4" fontId="24" fillId="7" borderId="3" xfId="0" applyNumberFormat="1" applyFont="1" applyFill="1" applyBorder="1"/>
    <xf numFmtId="0" fontId="9" fillId="9" borderId="3" xfId="0" quotePrefix="1" applyFont="1" applyFill="1" applyBorder="1" applyAlignment="1">
      <alignment horizontal="left" vertical="center"/>
    </xf>
    <xf numFmtId="4" fontId="3" fillId="9" borderId="3" xfId="0" applyNumberFormat="1" applyFont="1" applyFill="1" applyBorder="1" applyAlignment="1">
      <alignment horizontal="right"/>
    </xf>
    <xf numFmtId="4" fontId="0" fillId="9" borderId="3" xfId="0" applyNumberFormat="1" applyFill="1" applyBorder="1"/>
    <xf numFmtId="2" fontId="0" fillId="9" borderId="3" xfId="0" applyNumberFormat="1" applyFill="1" applyBorder="1" applyAlignment="1">
      <alignment horizontal="center"/>
    </xf>
    <xf numFmtId="2" fontId="1" fillId="2" borderId="3" xfId="0" applyNumberFormat="1" applyFont="1" applyFill="1" applyBorder="1" applyAlignment="1">
      <alignment horizontal="center"/>
    </xf>
    <xf numFmtId="0" fontId="9" fillId="11" borderId="3" xfId="0" quotePrefix="1" applyFont="1" applyFill="1" applyBorder="1" applyAlignment="1">
      <alignment horizontal="left" vertical="center"/>
    </xf>
    <xf numFmtId="0" fontId="10" fillId="11" borderId="3" xfId="0" quotePrefix="1" applyFont="1" applyFill="1" applyBorder="1" applyAlignment="1">
      <alignment horizontal="left" vertical="center"/>
    </xf>
    <xf numFmtId="0" fontId="9" fillId="11" borderId="3" xfId="0" applyFont="1" applyFill="1" applyBorder="1" applyAlignment="1">
      <alignment horizontal="left" vertical="center" wrapText="1"/>
    </xf>
    <xf numFmtId="4" fontId="6" fillId="11" borderId="3" xfId="0" applyNumberFormat="1" applyFont="1" applyFill="1" applyBorder="1" applyAlignment="1">
      <alignment horizontal="right"/>
    </xf>
    <xf numFmtId="4" fontId="3" fillId="11" borderId="3" xfId="0" applyNumberFormat="1" applyFont="1" applyFill="1" applyBorder="1" applyAlignment="1">
      <alignment horizontal="right"/>
    </xf>
    <xf numFmtId="4" fontId="1" fillId="11" borderId="3" xfId="0" applyNumberFormat="1" applyFont="1" applyFill="1" applyBorder="1"/>
    <xf numFmtId="2" fontId="1" fillId="11" borderId="3" xfId="0" applyNumberFormat="1" applyFont="1" applyFill="1" applyBorder="1" applyAlignment="1">
      <alignment horizontal="center"/>
    </xf>
    <xf numFmtId="0" fontId="9" fillId="11" borderId="3" xfId="0" quotePrefix="1" applyFont="1" applyFill="1" applyBorder="1" applyAlignment="1">
      <alignment horizontal="left" vertical="center" wrapText="1"/>
    </xf>
    <xf numFmtId="4" fontId="0" fillId="11" borderId="3" xfId="0" applyNumberFormat="1" applyFill="1" applyBorder="1"/>
    <xf numFmtId="2" fontId="0" fillId="11" borderId="3" xfId="0" applyNumberFormat="1" applyFill="1" applyBorder="1" applyAlignment="1">
      <alignment horizontal="center"/>
    </xf>
    <xf numFmtId="0" fontId="9" fillId="4" borderId="3" xfId="0" quotePrefix="1" applyFont="1" applyFill="1" applyBorder="1" applyAlignment="1">
      <alignment horizontal="left" vertical="center"/>
    </xf>
    <xf numFmtId="0" fontId="9" fillId="4" borderId="3" xfId="0" quotePrefix="1" applyFont="1" applyFill="1" applyBorder="1" applyAlignment="1">
      <alignment horizontal="left" vertical="center" wrapText="1"/>
    </xf>
    <xf numFmtId="2" fontId="0" fillId="4" borderId="3" xfId="0" applyNumberFormat="1" applyFill="1" applyBorder="1" applyAlignment="1">
      <alignment horizontal="center"/>
    </xf>
    <xf numFmtId="0" fontId="9" fillId="9" borderId="3" xfId="0" quotePrefix="1" applyFont="1" applyFill="1" applyBorder="1" applyAlignment="1">
      <alignment horizontal="left" vertical="center" wrapText="1"/>
    </xf>
    <xf numFmtId="0" fontId="11" fillId="11" borderId="3" xfId="0" quotePrefix="1" applyFont="1" applyFill="1" applyBorder="1" applyAlignment="1">
      <alignment horizontal="left" vertical="center"/>
    </xf>
    <xf numFmtId="0" fontId="9" fillId="6" borderId="3" xfId="0" quotePrefix="1" applyFont="1" applyFill="1" applyBorder="1" applyAlignment="1">
      <alignment horizontal="left" vertical="center" wrapText="1"/>
    </xf>
    <xf numFmtId="4" fontId="23" fillId="4" borderId="4" xfId="0" applyNumberFormat="1" applyFont="1" applyFill="1" applyBorder="1" applyAlignment="1">
      <alignment vertical="center"/>
    </xf>
    <xf numFmtId="2" fontId="1" fillId="10" borderId="3" xfId="0" applyNumberFormat="1" applyFont="1" applyFill="1" applyBorder="1" applyAlignment="1">
      <alignment horizontal="center"/>
    </xf>
    <xf numFmtId="2" fontId="1" fillId="12" borderId="3" xfId="0" applyNumberFormat="1" applyFont="1" applyFill="1" applyBorder="1" applyAlignment="1">
      <alignment horizontal="center"/>
    </xf>
    <xf numFmtId="0" fontId="11" fillId="2" borderId="3" xfId="0" applyFont="1" applyFill="1" applyBorder="1" applyAlignment="1">
      <alignment horizontal="left" vertical="center" wrapText="1"/>
    </xf>
    <xf numFmtId="0" fontId="11" fillId="11" borderId="3" xfId="0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horizontal="left" vertical="center" wrapText="1"/>
    </xf>
    <xf numFmtId="4" fontId="9" fillId="3" borderId="3" xfId="0" applyNumberFormat="1" applyFont="1" applyFill="1" applyBorder="1" applyAlignment="1">
      <alignment horizontal="right"/>
    </xf>
    <xf numFmtId="4" fontId="3" fillId="3" borderId="3" xfId="0" applyNumberFormat="1" applyFont="1" applyFill="1" applyBorder="1" applyAlignment="1">
      <alignment horizontal="right"/>
    </xf>
    <xf numFmtId="0" fontId="18" fillId="0" borderId="5" xfId="0" applyFont="1" applyBorder="1" applyAlignment="1">
      <alignment horizontal="left" wrapText="1"/>
    </xf>
    <xf numFmtId="0" fontId="11" fillId="3" borderId="1" xfId="0" applyFont="1" applyFill="1" applyBorder="1" applyAlignment="1">
      <alignment horizontal="left" vertical="center"/>
    </xf>
    <xf numFmtId="0" fontId="11" fillId="3" borderId="2" xfId="0" applyFont="1" applyFill="1" applyBorder="1" applyAlignment="1">
      <alignment horizontal="left" vertical="center"/>
    </xf>
    <xf numFmtId="0" fontId="11" fillId="3" borderId="4" xfId="0" applyFont="1" applyFill="1" applyBorder="1" applyAlignment="1">
      <alignment horizontal="left" vertical="center"/>
    </xf>
    <xf numFmtId="0" fontId="11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1" fillId="0" borderId="0" xfId="0" applyFont="1" applyAlignment="1">
      <alignment horizontal="left" vertical="center" wrapText="1"/>
    </xf>
    <xf numFmtId="0" fontId="7" fillId="0" borderId="0" xfId="0" quotePrefix="1" applyFont="1" applyAlignment="1">
      <alignment horizontal="left" wrapText="1"/>
    </xf>
    <xf numFmtId="0" fontId="6" fillId="3" borderId="3" xfId="0" applyFont="1" applyFill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  <xf numFmtId="0" fontId="9" fillId="0" borderId="3" xfId="0" applyFont="1" applyBorder="1" applyAlignment="1">
      <alignment vertical="center" wrapText="1"/>
    </xf>
    <xf numFmtId="0" fontId="11" fillId="3" borderId="3" xfId="0" quotePrefix="1" applyFont="1" applyFill="1" applyBorder="1" applyAlignment="1">
      <alignment horizontal="left" vertical="center" wrapText="1"/>
    </xf>
    <xf numFmtId="0" fontId="9" fillId="3" borderId="3" xfId="0" applyFont="1" applyFill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6" fillId="0" borderId="3" xfId="0" quotePrefix="1" applyFont="1" applyBorder="1" applyAlignment="1">
      <alignment horizontal="center" wrapText="1"/>
    </xf>
    <xf numFmtId="0" fontId="15" fillId="0" borderId="3" xfId="0" quotePrefix="1" applyFont="1" applyBorder="1" applyAlignment="1">
      <alignment horizontal="center" wrapText="1"/>
    </xf>
    <xf numFmtId="0" fontId="11" fillId="3" borderId="3" xfId="0" applyFont="1" applyFill="1" applyBorder="1" applyAlignment="1">
      <alignment horizontal="left" vertical="center" wrapText="1"/>
    </xf>
    <xf numFmtId="0" fontId="9" fillId="3" borderId="3" xfId="0" applyFont="1" applyFill="1" applyBorder="1" applyAlignment="1">
      <alignment vertical="center"/>
    </xf>
    <xf numFmtId="0" fontId="9" fillId="0" borderId="3" xfId="0" applyFont="1" applyBorder="1" applyAlignment="1">
      <alignment vertical="center"/>
    </xf>
    <xf numFmtId="0" fontId="13" fillId="0" borderId="0" xfId="0" applyFont="1" applyAlignment="1">
      <alignment vertical="center" wrapText="1"/>
    </xf>
    <xf numFmtId="0" fontId="17" fillId="0" borderId="0" xfId="0" applyFont="1" applyAlignment="1">
      <alignment horizontal="left" vertical="center" wrapText="1"/>
    </xf>
    <xf numFmtId="0" fontId="12" fillId="0" borderId="0" xfId="0" applyFont="1" applyAlignment="1">
      <alignment wrapText="1"/>
    </xf>
    <xf numFmtId="0" fontId="11" fillId="0" borderId="3" xfId="0" quotePrefix="1" applyFont="1" applyBorder="1" applyAlignment="1">
      <alignment horizontal="left" vertical="center"/>
    </xf>
    <xf numFmtId="0" fontId="11" fillId="0" borderId="3" xfId="0" quotePrefix="1" applyFont="1" applyBorder="1" applyAlignment="1">
      <alignment horizontal="left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23" fillId="7" borderId="1" xfId="0" applyFont="1" applyFill="1" applyBorder="1" applyAlignment="1">
      <alignment horizontal="left"/>
    </xf>
    <xf numFmtId="0" fontId="23" fillId="7" borderId="4" xfId="0" applyFont="1" applyFill="1" applyBorder="1" applyAlignment="1">
      <alignment horizontal="left"/>
    </xf>
    <xf numFmtId="0" fontId="23" fillId="4" borderId="3" xfId="0" applyFont="1" applyFill="1" applyBorder="1" applyAlignment="1">
      <alignment horizontal="left" vertical="center"/>
    </xf>
    <xf numFmtId="0" fontId="23" fillId="7" borderId="3" xfId="0" applyFont="1" applyFill="1" applyBorder="1" applyAlignment="1">
      <alignment horizontal="left" vertical="center"/>
    </xf>
    <xf numFmtId="0" fontId="23" fillId="4" borderId="1" xfId="0" applyFont="1" applyFill="1" applyBorder="1" applyAlignment="1">
      <alignment horizontal="left" vertical="center"/>
    </xf>
    <xf numFmtId="0" fontId="23" fillId="4" borderId="4" xfId="0" applyFont="1" applyFill="1" applyBorder="1" applyAlignment="1">
      <alignment horizontal="left" vertical="center"/>
    </xf>
    <xf numFmtId="0" fontId="20" fillId="7" borderId="1" xfId="0" applyFont="1" applyFill="1" applyBorder="1" applyAlignment="1">
      <alignment horizontal="left"/>
    </xf>
    <xf numFmtId="0" fontId="20" fillId="7" borderId="4" xfId="0" applyFont="1" applyFill="1" applyBorder="1" applyAlignment="1">
      <alignment horizontal="left"/>
    </xf>
    <xf numFmtId="0" fontId="22" fillId="7" borderId="1" xfId="0" applyFont="1" applyFill="1" applyBorder="1" applyAlignment="1">
      <alignment horizontal="left" vertical="center"/>
    </xf>
    <xf numFmtId="0" fontId="22" fillId="7" borderId="4" xfId="0" applyFont="1" applyFill="1" applyBorder="1" applyAlignment="1">
      <alignment horizontal="left" vertical="center"/>
    </xf>
    <xf numFmtId="0" fontId="23" fillId="7" borderId="1" xfId="0" applyFont="1" applyFill="1" applyBorder="1" applyAlignment="1">
      <alignment horizontal="left" vertical="center"/>
    </xf>
    <xf numFmtId="0" fontId="23" fillId="7" borderId="2" xfId="0" applyFont="1" applyFill="1" applyBorder="1" applyAlignment="1">
      <alignment horizontal="left" vertical="center"/>
    </xf>
    <xf numFmtId="0" fontId="22" fillId="7" borderId="3" xfId="0" applyFont="1" applyFill="1" applyBorder="1" applyAlignment="1">
      <alignment horizontal="left" vertical="center"/>
    </xf>
    <xf numFmtId="0" fontId="23" fillId="7" borderId="4" xfId="0" applyFont="1" applyFill="1" applyBorder="1" applyAlignment="1">
      <alignment horizontal="left" vertical="center"/>
    </xf>
    <xf numFmtId="0" fontId="22" fillId="2" borderId="3" xfId="0" applyFont="1" applyFill="1" applyBorder="1" applyAlignment="1">
      <alignment horizontal="center" vertical="center"/>
    </xf>
    <xf numFmtId="0" fontId="23" fillId="7" borderId="1" xfId="0" applyFont="1" applyFill="1" applyBorder="1" applyAlignment="1">
      <alignment horizontal="center" vertical="center" wrapText="1"/>
    </xf>
    <xf numFmtId="0" fontId="23" fillId="7" borderId="4" xfId="0" applyFont="1" applyFill="1" applyBorder="1" applyAlignment="1">
      <alignment horizontal="center" vertical="center" wrapText="1"/>
    </xf>
    <xf numFmtId="0" fontId="23" fillId="4" borderId="1" xfId="0" applyFont="1" applyFill="1" applyBorder="1" applyAlignment="1">
      <alignment horizontal="center" vertical="center"/>
    </xf>
    <xf numFmtId="0" fontId="23" fillId="4" borderId="2" xfId="0" applyFont="1" applyFill="1" applyBorder="1" applyAlignment="1">
      <alignment horizontal="center" vertical="center"/>
    </xf>
    <xf numFmtId="0" fontId="22" fillId="7" borderId="1" xfId="0" applyFont="1" applyFill="1" applyBorder="1" applyAlignment="1">
      <alignment horizontal="left"/>
    </xf>
    <xf numFmtId="0" fontId="22" fillId="7" borderId="4" xfId="0" applyFont="1" applyFill="1" applyBorder="1" applyAlignment="1">
      <alignment horizontal="left"/>
    </xf>
  </cellXfs>
  <cellStyles count="1">
    <cellStyle name="Normalno" xfId="0" builtinId="0"/>
  </cellStyles>
  <dxfs count="0"/>
  <tableStyles count="0" defaultTableStyle="TableStyleMedium2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40"/>
  <sheetViews>
    <sheetView zoomScaleNormal="100" workbookViewId="0">
      <selection activeCell="G28" sqref="G28"/>
    </sheetView>
  </sheetViews>
  <sheetFormatPr defaultRowHeight="15" x14ac:dyDescent="0.25"/>
  <cols>
    <col min="6" max="9" width="25.28515625" customWidth="1"/>
    <col min="10" max="10" width="9.140625" customWidth="1"/>
  </cols>
  <sheetData>
    <row r="1" spans="1:11" x14ac:dyDescent="0.25">
      <c r="A1" s="83">
        <v>18240</v>
      </c>
      <c r="B1" s="83" t="s">
        <v>179</v>
      </c>
    </row>
    <row r="2" spans="1:11" ht="42" customHeight="1" x14ac:dyDescent="0.25">
      <c r="B2" s="162" t="s">
        <v>224</v>
      </c>
      <c r="C2" s="162"/>
      <c r="D2" s="162"/>
      <c r="E2" s="162"/>
      <c r="F2" s="162"/>
      <c r="G2" s="162"/>
      <c r="H2" s="162"/>
      <c r="I2" s="162"/>
      <c r="J2" s="162"/>
      <c r="K2" s="162"/>
    </row>
    <row r="3" spans="1:11" ht="18" customHeight="1" x14ac:dyDescent="0.25">
      <c r="B3" s="2"/>
      <c r="C3" s="2"/>
      <c r="D3" s="2"/>
      <c r="E3" s="2"/>
      <c r="F3" s="2"/>
      <c r="G3" s="2"/>
      <c r="H3" s="2"/>
      <c r="I3" s="2"/>
      <c r="J3" s="2"/>
    </row>
    <row r="4" spans="1:11" ht="18" customHeight="1" x14ac:dyDescent="0.25">
      <c r="B4" s="2"/>
      <c r="C4" s="2"/>
      <c r="D4" s="2"/>
      <c r="E4" s="2"/>
      <c r="F4" s="2"/>
      <c r="G4" s="2"/>
      <c r="H4" s="2"/>
      <c r="I4" s="2"/>
      <c r="J4" s="2"/>
    </row>
    <row r="5" spans="1:11" ht="15.75" x14ac:dyDescent="0.25">
      <c r="B5" s="162" t="s">
        <v>8</v>
      </c>
      <c r="C5" s="162"/>
      <c r="D5" s="162"/>
      <c r="E5" s="162"/>
      <c r="F5" s="162"/>
      <c r="G5" s="162"/>
      <c r="H5" s="162"/>
      <c r="I5" s="168"/>
      <c r="J5" s="168"/>
    </row>
    <row r="6" spans="1:11" ht="36" customHeight="1" x14ac:dyDescent="0.25">
      <c r="B6" s="169"/>
      <c r="C6" s="169"/>
      <c r="D6" s="169"/>
      <c r="E6" s="2"/>
      <c r="F6" s="2"/>
      <c r="G6" s="2"/>
      <c r="H6" s="2"/>
      <c r="I6" s="3"/>
      <c r="J6" s="3"/>
    </row>
    <row r="7" spans="1:11" ht="18" customHeight="1" x14ac:dyDescent="0.25">
      <c r="B7" s="162" t="s">
        <v>32</v>
      </c>
      <c r="C7" s="170"/>
      <c r="D7" s="170"/>
      <c r="E7" s="170"/>
      <c r="F7" s="170"/>
      <c r="G7" s="170"/>
      <c r="H7" s="170"/>
      <c r="I7" s="170"/>
      <c r="J7" s="170"/>
    </row>
    <row r="8" spans="1:11" ht="18" customHeight="1" x14ac:dyDescent="0.25">
      <c r="B8" s="26"/>
      <c r="C8" s="27"/>
      <c r="D8" s="27"/>
      <c r="E8" s="27"/>
      <c r="F8" s="27"/>
      <c r="G8" s="27"/>
      <c r="H8" s="27"/>
      <c r="I8" s="27"/>
      <c r="J8" s="27"/>
    </row>
    <row r="9" spans="1:11" x14ac:dyDescent="0.25">
      <c r="B9" s="149" t="s">
        <v>38</v>
      </c>
      <c r="C9" s="149"/>
      <c r="D9" s="149"/>
      <c r="E9" s="149"/>
      <c r="F9" s="149"/>
      <c r="G9" s="4"/>
      <c r="H9" s="4"/>
      <c r="I9" s="4"/>
      <c r="J9" s="16"/>
    </row>
    <row r="10" spans="1:11" ht="25.5" x14ac:dyDescent="0.25">
      <c r="B10" s="163" t="s">
        <v>6</v>
      </c>
      <c r="C10" s="163"/>
      <c r="D10" s="163"/>
      <c r="E10" s="163"/>
      <c r="F10" s="163"/>
      <c r="G10" s="18" t="s">
        <v>186</v>
      </c>
      <c r="H10" s="1" t="s">
        <v>24</v>
      </c>
      <c r="I10" s="18" t="s">
        <v>187</v>
      </c>
      <c r="J10" s="1" t="s">
        <v>10</v>
      </c>
      <c r="K10" s="1" t="s">
        <v>22</v>
      </c>
    </row>
    <row r="11" spans="1:11" s="21" customFormat="1" ht="11.25" x14ac:dyDescent="0.2">
      <c r="B11" s="164">
        <v>1</v>
      </c>
      <c r="C11" s="164"/>
      <c r="D11" s="164"/>
      <c r="E11" s="164"/>
      <c r="F11" s="164"/>
      <c r="G11" s="20">
        <v>2</v>
      </c>
      <c r="H11" s="19">
        <v>3</v>
      </c>
      <c r="I11" s="19">
        <v>4</v>
      </c>
      <c r="J11" s="19" t="s">
        <v>217</v>
      </c>
      <c r="K11" s="19" t="s">
        <v>218</v>
      </c>
    </row>
    <row r="12" spans="1:11" x14ac:dyDescent="0.25">
      <c r="B12" s="165" t="s">
        <v>0</v>
      </c>
      <c r="C12" s="161"/>
      <c r="D12" s="161"/>
      <c r="E12" s="161"/>
      <c r="F12" s="166"/>
      <c r="G12" s="33">
        <f>SUM(G13:G14)</f>
        <v>1631017.48</v>
      </c>
      <c r="H12" s="33">
        <f>SUM(H13:H14)</f>
        <v>1810624.09</v>
      </c>
      <c r="I12" s="33">
        <f>SUM(I13:I14)</f>
        <v>1803918.26</v>
      </c>
      <c r="J12" s="33">
        <f t="shared" ref="J12:J17" si="0">IFERROR(I12/G12*100,"")</f>
        <v>110.6007925801016</v>
      </c>
      <c r="K12" s="33">
        <f t="shared" ref="K12:K17" si="1">IFERROR(I12/H12*100,"")</f>
        <v>99.629639855283273</v>
      </c>
    </row>
    <row r="13" spans="1:11" x14ac:dyDescent="0.25">
      <c r="B13" s="158" t="s">
        <v>25</v>
      </c>
      <c r="C13" s="159"/>
      <c r="D13" s="159"/>
      <c r="E13" s="159"/>
      <c r="F13" s="167"/>
      <c r="G13" s="35">
        <v>1630900.02</v>
      </c>
      <c r="H13" s="35">
        <v>1810505.97</v>
      </c>
      <c r="I13" s="35">
        <v>1803800.74</v>
      </c>
      <c r="J13" s="31">
        <f t="shared" si="0"/>
        <v>110.60155238700654</v>
      </c>
      <c r="K13" s="31">
        <f t="shared" si="1"/>
        <v>99.629648832364808</v>
      </c>
    </row>
    <row r="14" spans="1:11" x14ac:dyDescent="0.25">
      <c r="B14" s="171" t="s">
        <v>26</v>
      </c>
      <c r="C14" s="167"/>
      <c r="D14" s="167"/>
      <c r="E14" s="167"/>
      <c r="F14" s="167"/>
      <c r="G14" s="35">
        <v>117.46</v>
      </c>
      <c r="H14" s="35">
        <v>118.12</v>
      </c>
      <c r="I14" s="35">
        <v>117.52</v>
      </c>
      <c r="J14" s="31">
        <f t="shared" si="0"/>
        <v>100.05108121913844</v>
      </c>
      <c r="K14" s="31">
        <f t="shared" si="1"/>
        <v>99.492041991195393</v>
      </c>
    </row>
    <row r="15" spans="1:11" x14ac:dyDescent="0.25">
      <c r="B15" s="150" t="s">
        <v>1</v>
      </c>
      <c r="C15" s="151"/>
      <c r="D15" s="151"/>
      <c r="E15" s="151"/>
      <c r="F15" s="152"/>
      <c r="G15" s="33">
        <f>SUM(G16:G17)</f>
        <v>1684243.06</v>
      </c>
      <c r="H15" s="33">
        <f>SUM(H16:H17)</f>
        <v>1880376.75</v>
      </c>
      <c r="I15" s="33">
        <f>SUM(I16:I17)</f>
        <v>1785092.27</v>
      </c>
      <c r="J15" s="33">
        <f t="shared" si="0"/>
        <v>105.98780617804653</v>
      </c>
      <c r="K15" s="33">
        <f t="shared" si="1"/>
        <v>94.932692078861322</v>
      </c>
    </row>
    <row r="16" spans="1:11" x14ac:dyDescent="0.25">
      <c r="B16" s="172" t="s">
        <v>27</v>
      </c>
      <c r="C16" s="159"/>
      <c r="D16" s="159"/>
      <c r="E16" s="159"/>
      <c r="F16" s="159"/>
      <c r="G16" s="35">
        <v>1662261.94</v>
      </c>
      <c r="H16" s="35">
        <v>1869904.65</v>
      </c>
      <c r="I16" s="35">
        <v>1777830.95</v>
      </c>
      <c r="J16" s="31">
        <f t="shared" si="0"/>
        <v>106.95251495681842</v>
      </c>
      <c r="K16" s="31">
        <f t="shared" si="1"/>
        <v>95.076021657040116</v>
      </c>
    </row>
    <row r="17" spans="2:22" x14ac:dyDescent="0.25">
      <c r="B17" s="171" t="s">
        <v>28</v>
      </c>
      <c r="C17" s="167"/>
      <c r="D17" s="167"/>
      <c r="E17" s="167"/>
      <c r="F17" s="167"/>
      <c r="G17" s="35">
        <v>21981.119999999999</v>
      </c>
      <c r="H17" s="35">
        <v>10472.1</v>
      </c>
      <c r="I17" s="35">
        <v>7261.32</v>
      </c>
      <c r="J17" s="31">
        <f t="shared" si="0"/>
        <v>33.034349478097567</v>
      </c>
      <c r="K17" s="31">
        <f t="shared" si="1"/>
        <v>69.339673990890077</v>
      </c>
    </row>
    <row r="18" spans="2:22" x14ac:dyDescent="0.25">
      <c r="B18" s="160" t="s">
        <v>36</v>
      </c>
      <c r="C18" s="161"/>
      <c r="D18" s="161"/>
      <c r="E18" s="161"/>
      <c r="F18" s="161"/>
      <c r="G18" s="33">
        <f>G12-G15</f>
        <v>-53225.580000000075</v>
      </c>
      <c r="H18" s="33">
        <f>H12-H15</f>
        <v>-69752.659999999916</v>
      </c>
      <c r="I18" s="34">
        <f>I12-I15</f>
        <v>18825.989999999991</v>
      </c>
      <c r="J18" s="33"/>
      <c r="K18" s="33"/>
    </row>
    <row r="19" spans="2:22" ht="18" x14ac:dyDescent="0.25">
      <c r="B19" s="2"/>
      <c r="C19" s="12"/>
      <c r="D19" s="12"/>
      <c r="E19" s="12"/>
      <c r="F19" s="12"/>
      <c r="G19" s="12"/>
      <c r="H19" s="12"/>
      <c r="I19" s="13"/>
      <c r="J19" s="13"/>
      <c r="K19" s="13"/>
    </row>
    <row r="20" spans="2:22" ht="18" customHeight="1" x14ac:dyDescent="0.25">
      <c r="B20" s="149" t="s">
        <v>35</v>
      </c>
      <c r="C20" s="149"/>
      <c r="D20" s="149"/>
      <c r="E20" s="149"/>
      <c r="F20" s="149"/>
      <c r="G20" s="12"/>
      <c r="H20" s="12"/>
      <c r="I20" s="13"/>
      <c r="J20" s="13"/>
      <c r="K20" s="13"/>
    </row>
    <row r="21" spans="2:22" ht="25.5" x14ac:dyDescent="0.25">
      <c r="B21" s="163" t="s">
        <v>6</v>
      </c>
      <c r="C21" s="163"/>
      <c r="D21" s="163"/>
      <c r="E21" s="163"/>
      <c r="F21" s="163"/>
      <c r="G21" s="18" t="s">
        <v>186</v>
      </c>
      <c r="H21" s="1" t="s">
        <v>24</v>
      </c>
      <c r="I21" s="18" t="s">
        <v>187</v>
      </c>
      <c r="J21" s="1" t="s">
        <v>10</v>
      </c>
      <c r="K21" s="1" t="s">
        <v>22</v>
      </c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</row>
    <row r="22" spans="2:22" s="21" customFormat="1" ht="11.25" x14ac:dyDescent="0.2">
      <c r="B22" s="164">
        <v>1</v>
      </c>
      <c r="C22" s="164"/>
      <c r="D22" s="164"/>
      <c r="E22" s="164"/>
      <c r="F22" s="164"/>
      <c r="G22" s="20">
        <v>2</v>
      </c>
      <c r="H22" s="19">
        <v>3</v>
      </c>
      <c r="I22" s="19">
        <v>4</v>
      </c>
      <c r="J22" s="19" t="s">
        <v>217</v>
      </c>
      <c r="K22" s="19" t="s">
        <v>218</v>
      </c>
    </row>
    <row r="23" spans="2:22" ht="15.75" customHeight="1" x14ac:dyDescent="0.25">
      <c r="B23" s="158" t="s">
        <v>29</v>
      </c>
      <c r="C23" s="158"/>
      <c r="D23" s="158"/>
      <c r="E23" s="158"/>
      <c r="F23" s="158"/>
      <c r="G23" s="35">
        <v>0</v>
      </c>
      <c r="H23" s="35">
        <v>0</v>
      </c>
      <c r="I23" s="35">
        <v>0</v>
      </c>
      <c r="J23" s="14"/>
      <c r="K23" s="14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</row>
    <row r="24" spans="2:22" x14ac:dyDescent="0.25">
      <c r="B24" s="158" t="s">
        <v>30</v>
      </c>
      <c r="C24" s="159"/>
      <c r="D24" s="159"/>
      <c r="E24" s="159"/>
      <c r="F24" s="159"/>
      <c r="G24" s="35">
        <v>0</v>
      </c>
      <c r="H24" s="35">
        <v>0</v>
      </c>
      <c r="I24" s="35">
        <v>0</v>
      </c>
      <c r="J24" s="14"/>
      <c r="K24" s="14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</row>
    <row r="25" spans="2:22" s="30" customFormat="1" ht="15" customHeight="1" x14ac:dyDescent="0.25">
      <c r="B25" s="157" t="s">
        <v>31</v>
      </c>
      <c r="C25" s="157"/>
      <c r="D25" s="157"/>
      <c r="E25" s="157"/>
      <c r="F25" s="157"/>
      <c r="G25" s="33"/>
      <c r="H25" s="33"/>
      <c r="I25" s="33"/>
      <c r="J25" s="15"/>
      <c r="K25" s="15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2:22" s="30" customFormat="1" ht="15" customHeight="1" x14ac:dyDescent="0.25">
      <c r="B26" s="36"/>
      <c r="C26" s="36"/>
      <c r="D26" s="36"/>
      <c r="E26" s="36"/>
      <c r="F26" s="36"/>
      <c r="G26" s="37"/>
      <c r="H26" s="37"/>
      <c r="I26" s="37"/>
      <c r="J26" s="37"/>
      <c r="K26" s="37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</row>
    <row r="27" spans="2:22" s="30" customFormat="1" ht="15" customHeight="1" x14ac:dyDescent="0.25">
      <c r="B27" s="157" t="s">
        <v>33</v>
      </c>
      <c r="C27" s="157"/>
      <c r="D27" s="157"/>
      <c r="E27" s="157"/>
      <c r="F27" s="157"/>
      <c r="G27" s="148">
        <v>95579.09</v>
      </c>
      <c r="H27" s="33"/>
      <c r="I27" s="147">
        <v>42353.51</v>
      </c>
      <c r="J27" s="15"/>
      <c r="K27" s="15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</row>
    <row r="28" spans="2:22" x14ac:dyDescent="0.25">
      <c r="B28" s="160" t="s">
        <v>37</v>
      </c>
      <c r="C28" s="161"/>
      <c r="D28" s="161"/>
      <c r="E28" s="161"/>
      <c r="F28" s="161"/>
      <c r="G28" s="148">
        <v>42353.51</v>
      </c>
      <c r="H28" s="33"/>
      <c r="I28" s="147">
        <v>61179.5</v>
      </c>
      <c r="J28" s="15"/>
      <c r="K28" s="15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</row>
    <row r="29" spans="2:22" ht="11.25" customHeight="1" x14ac:dyDescent="0.25">
      <c r="B29" s="9"/>
      <c r="C29" s="10"/>
      <c r="D29" s="10"/>
      <c r="E29" s="10"/>
      <c r="F29" s="10"/>
      <c r="G29" s="11"/>
      <c r="H29" s="11"/>
      <c r="I29" s="11"/>
      <c r="J29" s="11"/>
    </row>
    <row r="30" spans="2:22" ht="8.25" customHeight="1" x14ac:dyDescent="0.25"/>
    <row r="31" spans="2:22" ht="23.25" customHeight="1" x14ac:dyDescent="0.25">
      <c r="B31" s="156"/>
      <c r="C31" s="156"/>
      <c r="D31" s="156"/>
      <c r="E31" s="156"/>
      <c r="F31" s="156"/>
      <c r="G31" s="156"/>
      <c r="H31" s="156"/>
      <c r="I31" s="156"/>
      <c r="J31" s="156"/>
      <c r="K31" s="156"/>
    </row>
    <row r="32" spans="2:22" ht="15.75" x14ac:dyDescent="0.25">
      <c r="B32" s="9"/>
      <c r="C32" s="9"/>
      <c r="D32" s="9"/>
      <c r="E32" s="9"/>
      <c r="F32" s="9"/>
      <c r="G32" s="9"/>
      <c r="H32" s="9"/>
      <c r="I32" s="9"/>
      <c r="J32" s="9"/>
      <c r="K32" s="9"/>
    </row>
    <row r="33" spans="2:11" x14ac:dyDescent="0.25">
      <c r="B33" s="153" t="s">
        <v>221</v>
      </c>
      <c r="C33" s="153"/>
      <c r="D33" s="153"/>
      <c r="E33" s="153"/>
      <c r="F33" s="153"/>
      <c r="G33" s="153"/>
      <c r="H33" s="153"/>
      <c r="I33" s="153"/>
      <c r="J33" s="153"/>
      <c r="K33" s="153"/>
    </row>
    <row r="34" spans="2:11" x14ac:dyDescent="0.25">
      <c r="B34" s="153"/>
      <c r="C34" s="153"/>
      <c r="D34" s="153"/>
      <c r="E34" s="153"/>
      <c r="F34" s="153"/>
      <c r="G34" s="153"/>
      <c r="H34" s="153"/>
      <c r="I34" s="153"/>
      <c r="J34" s="153"/>
      <c r="K34" s="153"/>
    </row>
    <row r="35" spans="2:11" x14ac:dyDescent="0.25">
      <c r="B35" s="25"/>
      <c r="C35" s="25"/>
      <c r="D35" s="25"/>
      <c r="E35" s="25"/>
      <c r="F35" s="25"/>
      <c r="G35" s="25"/>
      <c r="H35" s="25"/>
      <c r="I35" s="25"/>
      <c r="J35" s="25"/>
    </row>
    <row r="36" spans="2:11" ht="15" customHeight="1" x14ac:dyDescent="0.25">
      <c r="B36" s="153"/>
      <c r="C36" s="153"/>
      <c r="D36" s="153"/>
      <c r="E36" s="153"/>
      <c r="F36" s="153"/>
      <c r="G36" s="153"/>
      <c r="H36" s="153"/>
      <c r="I36" s="153"/>
      <c r="J36" s="153"/>
      <c r="K36" s="153"/>
    </row>
    <row r="37" spans="2:11" ht="12.75" customHeight="1" x14ac:dyDescent="0.25">
      <c r="B37" s="153"/>
      <c r="C37" s="153"/>
      <c r="D37" s="153"/>
      <c r="E37" s="153"/>
      <c r="F37" s="153"/>
      <c r="G37" s="153"/>
      <c r="H37" s="153"/>
      <c r="I37" s="153"/>
      <c r="J37" s="153"/>
      <c r="K37" s="153"/>
    </row>
    <row r="38" spans="2:11" x14ac:dyDescent="0.25">
      <c r="B38" s="155"/>
      <c r="C38" s="155"/>
      <c r="D38" s="155"/>
      <c r="E38" s="155"/>
      <c r="F38" s="155"/>
      <c r="G38" s="155"/>
      <c r="H38" s="155"/>
      <c r="I38" s="155"/>
      <c r="J38" s="155"/>
    </row>
    <row r="39" spans="2:11" ht="15" customHeight="1" x14ac:dyDescent="0.25">
      <c r="B39" s="154"/>
      <c r="C39" s="154"/>
      <c r="D39" s="154"/>
      <c r="E39" s="154"/>
      <c r="F39" s="154"/>
      <c r="G39" s="154"/>
      <c r="H39" s="154"/>
      <c r="I39" s="154"/>
      <c r="J39" s="154"/>
      <c r="K39" s="154"/>
    </row>
    <row r="40" spans="2:11" x14ac:dyDescent="0.25">
      <c r="B40" s="154"/>
      <c r="C40" s="154"/>
      <c r="D40" s="154"/>
      <c r="E40" s="154"/>
      <c r="F40" s="154"/>
      <c r="G40" s="154"/>
      <c r="H40" s="154"/>
      <c r="I40" s="154"/>
      <c r="J40" s="154"/>
      <c r="K40" s="154"/>
    </row>
  </sheetData>
  <mergeCells count="28">
    <mergeCell ref="B2:K2"/>
    <mergeCell ref="B9:F9"/>
    <mergeCell ref="B21:F21"/>
    <mergeCell ref="B22:F22"/>
    <mergeCell ref="B23:F23"/>
    <mergeCell ref="B11:F11"/>
    <mergeCell ref="B12:F12"/>
    <mergeCell ref="B13:F13"/>
    <mergeCell ref="B5:J5"/>
    <mergeCell ref="B10:F10"/>
    <mergeCell ref="B6:D6"/>
    <mergeCell ref="B7:J7"/>
    <mergeCell ref="B14:F14"/>
    <mergeCell ref="B18:F18"/>
    <mergeCell ref="B16:F16"/>
    <mergeCell ref="B17:F17"/>
    <mergeCell ref="B20:F20"/>
    <mergeCell ref="B15:F15"/>
    <mergeCell ref="B33:K34"/>
    <mergeCell ref="B36:K37"/>
    <mergeCell ref="B39:K40"/>
    <mergeCell ref="B38:F38"/>
    <mergeCell ref="G38:J38"/>
    <mergeCell ref="B31:K31"/>
    <mergeCell ref="B25:F25"/>
    <mergeCell ref="B24:F24"/>
    <mergeCell ref="B27:F27"/>
    <mergeCell ref="B28:F28"/>
  </mergeCells>
  <pageMargins left="0.7" right="0.7" top="0.75" bottom="0.75" header="0.3" footer="0.3"/>
  <pageSetup paperSize="9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111"/>
  <sheetViews>
    <sheetView tabSelected="1" zoomScaleNormal="100" workbookViewId="0">
      <selection activeCell="F6" sqref="F6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5.42578125" bestFit="1" customWidth="1"/>
    <col min="5" max="5" width="6.28515625" customWidth="1"/>
    <col min="6" max="6" width="47.140625" customWidth="1"/>
    <col min="7" max="9" width="25.28515625" customWidth="1"/>
    <col min="10" max="11" width="15.7109375" customWidth="1"/>
    <col min="14" max="14" width="17.5703125" customWidth="1"/>
  </cols>
  <sheetData>
    <row r="1" spans="1:11" x14ac:dyDescent="0.25">
      <c r="A1" s="83">
        <v>18240</v>
      </c>
      <c r="B1" s="83" t="s">
        <v>179</v>
      </c>
    </row>
    <row r="2" spans="1:11" ht="18" customHeight="1" x14ac:dyDescent="0.25">
      <c r="B2" s="2"/>
      <c r="C2" s="2"/>
      <c r="D2" s="2"/>
      <c r="E2" s="2"/>
      <c r="F2" s="2"/>
      <c r="G2" s="2"/>
      <c r="H2" s="2"/>
      <c r="I2" s="2"/>
      <c r="J2" s="2"/>
    </row>
    <row r="3" spans="1:11" ht="15.75" customHeight="1" x14ac:dyDescent="0.25">
      <c r="B3" s="162" t="s">
        <v>8</v>
      </c>
      <c r="C3" s="162"/>
      <c r="D3" s="162"/>
      <c r="E3" s="162"/>
      <c r="F3" s="162"/>
      <c r="G3" s="162"/>
      <c r="H3" s="162"/>
      <c r="I3" s="162"/>
      <c r="J3" s="162"/>
      <c r="K3" s="162"/>
    </row>
    <row r="4" spans="1:11" ht="18" x14ac:dyDescent="0.25">
      <c r="B4" s="2"/>
      <c r="C4" s="2"/>
      <c r="D4" s="2"/>
      <c r="E4" s="2"/>
      <c r="F4" s="2"/>
      <c r="G4" s="2"/>
      <c r="H4" s="2"/>
      <c r="I4" s="3"/>
      <c r="J4" s="3"/>
    </row>
    <row r="5" spans="1:11" ht="18" customHeight="1" x14ac:dyDescent="0.25">
      <c r="B5" s="162" t="s">
        <v>34</v>
      </c>
      <c r="C5" s="162"/>
      <c r="D5" s="162"/>
      <c r="E5" s="162"/>
      <c r="F5" s="162"/>
      <c r="G5" s="162"/>
      <c r="H5" s="162"/>
      <c r="I5" s="162"/>
      <c r="J5" s="162"/>
      <c r="K5" s="162"/>
    </row>
    <row r="6" spans="1:11" ht="18" x14ac:dyDescent="0.25">
      <c r="B6" s="2"/>
      <c r="C6" s="2"/>
      <c r="D6" s="2"/>
      <c r="E6" s="2"/>
      <c r="F6" s="2"/>
      <c r="G6" s="2"/>
      <c r="H6" s="2"/>
      <c r="I6" s="3"/>
      <c r="J6" s="3"/>
    </row>
    <row r="7" spans="1:11" ht="15.75" customHeight="1" x14ac:dyDescent="0.25">
      <c r="B7" s="162" t="s">
        <v>11</v>
      </c>
      <c r="C7" s="162"/>
      <c r="D7" s="162"/>
      <c r="E7" s="162"/>
      <c r="F7" s="162"/>
      <c r="G7" s="162"/>
      <c r="H7" s="162"/>
      <c r="I7" s="162"/>
      <c r="J7" s="162"/>
      <c r="K7" s="162"/>
    </row>
    <row r="8" spans="1:11" ht="18" x14ac:dyDescent="0.25">
      <c r="B8" s="2"/>
      <c r="C8" s="2"/>
      <c r="D8" s="2"/>
      <c r="E8" s="2"/>
      <c r="F8" s="2"/>
      <c r="G8" s="2"/>
      <c r="H8" s="2"/>
      <c r="I8" s="3"/>
      <c r="J8" s="3"/>
    </row>
    <row r="9" spans="1:11" ht="32.25" customHeight="1" x14ac:dyDescent="0.25">
      <c r="B9" s="173" t="s">
        <v>6</v>
      </c>
      <c r="C9" s="174"/>
      <c r="D9" s="174"/>
      <c r="E9" s="174"/>
      <c r="F9" s="175"/>
      <c r="G9" s="28" t="s">
        <v>186</v>
      </c>
      <c r="H9" s="28" t="s">
        <v>24</v>
      </c>
      <c r="I9" s="28" t="s">
        <v>187</v>
      </c>
      <c r="J9" s="28" t="s">
        <v>10</v>
      </c>
      <c r="K9" s="28" t="s">
        <v>22</v>
      </c>
    </row>
    <row r="10" spans="1:11" x14ac:dyDescent="0.25">
      <c r="A10" s="21"/>
      <c r="B10" s="176">
        <v>1</v>
      </c>
      <c r="C10" s="177"/>
      <c r="D10" s="177"/>
      <c r="E10" s="177"/>
      <c r="F10" s="178"/>
      <c r="G10" s="29">
        <v>2</v>
      </c>
      <c r="H10" s="29">
        <v>3</v>
      </c>
      <c r="I10" s="29">
        <v>4</v>
      </c>
      <c r="J10" s="29" t="s">
        <v>217</v>
      </c>
      <c r="K10" s="29" t="s">
        <v>218</v>
      </c>
    </row>
    <row r="11" spans="1:11" x14ac:dyDescent="0.25">
      <c r="A11" s="30"/>
      <c r="B11" s="51"/>
      <c r="C11" s="51"/>
      <c r="D11" s="51"/>
      <c r="E11" s="51"/>
      <c r="F11" s="51" t="s">
        <v>23</v>
      </c>
      <c r="G11" s="67">
        <f>G12+G40</f>
        <v>1631017.48</v>
      </c>
      <c r="H11" s="67">
        <f>H12+H40</f>
        <v>1810624.09</v>
      </c>
      <c r="I11" s="52">
        <f>I12+I40</f>
        <v>1803918.26</v>
      </c>
      <c r="J11" s="75">
        <f>(I11/G11)*100</f>
        <v>110.6007925801016</v>
      </c>
      <c r="K11" s="75">
        <f t="shared" ref="K11:K43" si="0">IFERROR(I11/H11*100,"")</f>
        <v>99.629639855283273</v>
      </c>
    </row>
    <row r="12" spans="1:11" ht="15.75" customHeight="1" x14ac:dyDescent="0.25">
      <c r="A12" s="30"/>
      <c r="B12" s="48">
        <v>6</v>
      </c>
      <c r="C12" s="48"/>
      <c r="D12" s="48"/>
      <c r="E12" s="48"/>
      <c r="F12" s="48" t="s">
        <v>2</v>
      </c>
      <c r="G12" s="66">
        <f>G13+G24+G27+G30+G36</f>
        <v>1630900.02</v>
      </c>
      <c r="H12" s="66">
        <f>H13+H24+H27+H30+H36</f>
        <v>1810505.97</v>
      </c>
      <c r="I12" s="53">
        <f>I13+I24+I27+I30+I36</f>
        <v>1803800.74</v>
      </c>
      <c r="J12" s="76">
        <f>(I12/G12)*100</f>
        <v>110.60155238700654</v>
      </c>
      <c r="K12" s="76">
        <f t="shared" si="0"/>
        <v>99.629648832364808</v>
      </c>
    </row>
    <row r="13" spans="1:11" ht="25.5" x14ac:dyDescent="0.25">
      <c r="A13" s="30"/>
      <c r="B13" s="42"/>
      <c r="C13" s="43">
        <v>63</v>
      </c>
      <c r="D13" s="43"/>
      <c r="E13" s="43"/>
      <c r="F13" s="43" t="s">
        <v>14</v>
      </c>
      <c r="G13" s="65">
        <f>G14+G16+G19+G21</f>
        <v>1455717.19</v>
      </c>
      <c r="H13" s="56">
        <v>1612370.45</v>
      </c>
      <c r="I13" s="62">
        <f>I16+I19+I21</f>
        <v>1608108.34</v>
      </c>
      <c r="J13" s="143">
        <f>(I13/G13)*100</f>
        <v>110.46845850600968</v>
      </c>
      <c r="K13" s="77">
        <f t="shared" si="0"/>
        <v>99.735661863562441</v>
      </c>
    </row>
    <row r="14" spans="1:11" ht="25.5" x14ac:dyDescent="0.25">
      <c r="A14" s="30"/>
      <c r="B14" s="145"/>
      <c r="C14" s="127"/>
      <c r="D14" s="127">
        <v>632</v>
      </c>
      <c r="E14" s="127"/>
      <c r="F14" s="127" t="s">
        <v>220</v>
      </c>
      <c r="G14" s="128">
        <f>G15</f>
        <v>9438.76</v>
      </c>
      <c r="H14" s="129"/>
      <c r="I14" s="133">
        <v>0</v>
      </c>
      <c r="J14" s="134">
        <v>0</v>
      </c>
      <c r="K14" s="131"/>
    </row>
    <row r="15" spans="1:11" x14ac:dyDescent="0.25">
      <c r="A15" s="30"/>
      <c r="B15" s="144"/>
      <c r="C15" s="7"/>
      <c r="D15" s="7"/>
      <c r="E15" s="7">
        <v>6323</v>
      </c>
      <c r="F15" s="7" t="s">
        <v>129</v>
      </c>
      <c r="G15" s="82">
        <v>9438.76</v>
      </c>
      <c r="H15" s="31"/>
      <c r="I15" s="63">
        <v>0</v>
      </c>
      <c r="J15" s="72">
        <v>0</v>
      </c>
      <c r="K15" s="124"/>
    </row>
    <row r="16" spans="1:11" x14ac:dyDescent="0.25">
      <c r="A16" s="30"/>
      <c r="B16" s="125"/>
      <c r="C16" s="125"/>
      <c r="D16" s="125">
        <v>636</v>
      </c>
      <c r="E16" s="125"/>
      <c r="F16" s="125" t="s">
        <v>39</v>
      </c>
      <c r="G16" s="129">
        <f>SUM(G17:G18)</f>
        <v>1341682.19</v>
      </c>
      <c r="H16" s="129"/>
      <c r="I16" s="133">
        <f>I17+I18</f>
        <v>1510891.75</v>
      </c>
      <c r="J16" s="134">
        <f>(I16/G16)*100</f>
        <v>112.61174675054755</v>
      </c>
      <c r="K16" s="134" t="str">
        <f t="shared" si="0"/>
        <v/>
      </c>
    </row>
    <row r="17" spans="1:11" x14ac:dyDescent="0.25">
      <c r="A17" s="30"/>
      <c r="B17" s="5"/>
      <c r="C17" s="5"/>
      <c r="D17" s="5"/>
      <c r="E17" s="5">
        <v>6361</v>
      </c>
      <c r="F17" s="5" t="s">
        <v>40</v>
      </c>
      <c r="G17" s="31">
        <v>1340815.6399999999</v>
      </c>
      <c r="H17" s="31"/>
      <c r="I17" s="63">
        <v>1510094.75</v>
      </c>
      <c r="J17" s="72">
        <f>(I17/G17)*100</f>
        <v>112.62508468352893</v>
      </c>
      <c r="K17" s="72" t="str">
        <f t="shared" si="0"/>
        <v/>
      </c>
    </row>
    <row r="18" spans="1:11" x14ac:dyDescent="0.25">
      <c r="A18" s="30"/>
      <c r="B18" s="5"/>
      <c r="C18" s="5"/>
      <c r="D18" s="5"/>
      <c r="E18" s="5">
        <v>6362</v>
      </c>
      <c r="F18" s="5" t="s">
        <v>76</v>
      </c>
      <c r="G18" s="31">
        <v>866.55</v>
      </c>
      <c r="H18" s="31"/>
      <c r="I18" s="32">
        <v>797</v>
      </c>
      <c r="J18" s="73">
        <f>(I18/G18)*100</f>
        <v>91.973919566095446</v>
      </c>
      <c r="K18" s="73" t="str">
        <f t="shared" si="0"/>
        <v/>
      </c>
    </row>
    <row r="19" spans="1:11" x14ac:dyDescent="0.25">
      <c r="A19" s="30"/>
      <c r="B19" s="125"/>
      <c r="C19" s="125"/>
      <c r="D19" s="125">
        <v>638</v>
      </c>
      <c r="E19" s="125"/>
      <c r="F19" s="125" t="s">
        <v>205</v>
      </c>
      <c r="G19" s="129">
        <f>G20</f>
        <v>103434.92</v>
      </c>
      <c r="H19" s="129"/>
      <c r="I19" s="133">
        <f>I20</f>
        <v>95792.1</v>
      </c>
      <c r="J19" s="134">
        <f t="shared" ref="J19:J22" si="1">(I19/G19)*100</f>
        <v>92.610986695789009</v>
      </c>
      <c r="K19" s="134"/>
    </row>
    <row r="20" spans="1:11" x14ac:dyDescent="0.25">
      <c r="A20" s="30"/>
      <c r="B20" s="5"/>
      <c r="C20" s="5"/>
      <c r="D20" s="5"/>
      <c r="E20" s="5">
        <v>6381</v>
      </c>
      <c r="F20" s="5" t="s">
        <v>206</v>
      </c>
      <c r="G20" s="31">
        <v>103434.92</v>
      </c>
      <c r="H20" s="31"/>
      <c r="I20" s="32">
        <v>95792.1</v>
      </c>
      <c r="J20" s="73">
        <f t="shared" si="1"/>
        <v>92.610986695789009</v>
      </c>
      <c r="K20" s="73"/>
    </row>
    <row r="21" spans="1:11" x14ac:dyDescent="0.25">
      <c r="A21" s="30"/>
      <c r="B21" s="125"/>
      <c r="C21" s="125"/>
      <c r="D21" s="125">
        <v>639</v>
      </c>
      <c r="E21" s="125"/>
      <c r="F21" s="125" t="s">
        <v>207</v>
      </c>
      <c r="G21" s="129">
        <f>G22+G23</f>
        <v>1161.32</v>
      </c>
      <c r="H21" s="129"/>
      <c r="I21" s="133">
        <f>I22+I23</f>
        <v>1424.49</v>
      </c>
      <c r="J21" s="134">
        <f t="shared" si="1"/>
        <v>122.66128198946026</v>
      </c>
      <c r="K21" s="134"/>
    </row>
    <row r="22" spans="1:11" x14ac:dyDescent="0.25">
      <c r="A22" s="30"/>
      <c r="B22" s="5"/>
      <c r="C22" s="5"/>
      <c r="D22" s="5"/>
      <c r="E22" s="5">
        <v>6391</v>
      </c>
      <c r="F22" s="5" t="s">
        <v>208</v>
      </c>
      <c r="G22" s="31">
        <v>1161.32</v>
      </c>
      <c r="H22" s="31"/>
      <c r="I22" s="32">
        <v>213.67</v>
      </c>
      <c r="J22" s="73">
        <f t="shared" si="1"/>
        <v>18.398890917232116</v>
      </c>
      <c r="K22" s="73"/>
    </row>
    <row r="23" spans="1:11" ht="25.5" x14ac:dyDescent="0.25">
      <c r="A23" s="30"/>
      <c r="B23" s="5"/>
      <c r="C23" s="5"/>
      <c r="D23" s="5"/>
      <c r="E23" s="5">
        <v>6393</v>
      </c>
      <c r="F23" s="22" t="s">
        <v>209</v>
      </c>
      <c r="G23" s="31">
        <v>0</v>
      </c>
      <c r="H23" s="31"/>
      <c r="I23" s="32">
        <v>1210.82</v>
      </c>
      <c r="J23" s="73">
        <v>0</v>
      </c>
      <c r="K23" s="73"/>
    </row>
    <row r="24" spans="1:11" x14ac:dyDescent="0.25">
      <c r="A24" s="30"/>
      <c r="B24" s="44"/>
      <c r="C24" s="44">
        <v>64</v>
      </c>
      <c r="D24" s="44"/>
      <c r="E24" s="44"/>
      <c r="F24" s="44" t="s">
        <v>78</v>
      </c>
      <c r="G24" s="65">
        <f>G25</f>
        <v>0.2</v>
      </c>
      <c r="H24" s="56">
        <v>4</v>
      </c>
      <c r="I24" s="62">
        <f>I25</f>
        <v>0.05</v>
      </c>
      <c r="J24" s="77">
        <f>(I24/G24)*100</f>
        <v>25</v>
      </c>
      <c r="K24" s="77">
        <f t="shared" si="0"/>
        <v>1.25</v>
      </c>
    </row>
    <row r="25" spans="1:11" x14ac:dyDescent="0.25">
      <c r="A25" s="30"/>
      <c r="B25" s="38"/>
      <c r="C25" s="38"/>
      <c r="D25" s="38">
        <v>641</v>
      </c>
      <c r="E25" s="38"/>
      <c r="F25" s="38" t="s">
        <v>213</v>
      </c>
      <c r="G25" s="60">
        <f>SUM(G26:G26)</f>
        <v>0.2</v>
      </c>
      <c r="H25" s="60"/>
      <c r="I25" s="64">
        <f>I26</f>
        <v>0.05</v>
      </c>
      <c r="J25" s="142">
        <f t="shared" ref="J25:J38" si="2">(I25/G25)*100</f>
        <v>25</v>
      </c>
      <c r="K25" s="72" t="str">
        <f t="shared" si="0"/>
        <v/>
      </c>
    </row>
    <row r="26" spans="1:11" x14ac:dyDescent="0.25">
      <c r="A26" s="30"/>
      <c r="B26" s="5"/>
      <c r="C26" s="5"/>
      <c r="D26" s="5"/>
      <c r="E26" s="5">
        <v>6413</v>
      </c>
      <c r="F26" s="5" t="s">
        <v>214</v>
      </c>
      <c r="G26" s="31">
        <v>0.2</v>
      </c>
      <c r="H26" s="31"/>
      <c r="I26" s="63">
        <v>0.05</v>
      </c>
      <c r="J26" s="124">
        <f t="shared" si="2"/>
        <v>25</v>
      </c>
      <c r="K26" s="72" t="str">
        <f t="shared" si="0"/>
        <v/>
      </c>
    </row>
    <row r="27" spans="1:11" ht="25.5" x14ac:dyDescent="0.25">
      <c r="A27" s="30"/>
      <c r="B27" s="44"/>
      <c r="C27" s="44">
        <v>65</v>
      </c>
      <c r="D27" s="44"/>
      <c r="E27" s="44"/>
      <c r="F27" s="140" t="s">
        <v>215</v>
      </c>
      <c r="G27" s="65">
        <f>G28</f>
        <v>9200.35</v>
      </c>
      <c r="H27" s="56">
        <v>14400</v>
      </c>
      <c r="I27" s="62">
        <f>I28</f>
        <v>14492.7</v>
      </c>
      <c r="J27" s="77">
        <f t="shared" si="2"/>
        <v>157.52335508975202</v>
      </c>
      <c r="K27" s="77">
        <f t="shared" si="0"/>
        <v>100.64375000000001</v>
      </c>
    </row>
    <row r="28" spans="1:11" x14ac:dyDescent="0.25">
      <c r="A28" s="30"/>
      <c r="B28" s="125"/>
      <c r="C28" s="125"/>
      <c r="D28" s="125">
        <v>652</v>
      </c>
      <c r="E28" s="125"/>
      <c r="F28" s="125" t="s">
        <v>117</v>
      </c>
      <c r="G28" s="129">
        <f>SUM(G29:G29)</f>
        <v>9200.35</v>
      </c>
      <c r="H28" s="129"/>
      <c r="I28" s="133">
        <f>I29</f>
        <v>14492.7</v>
      </c>
      <c r="J28" s="131">
        <f t="shared" si="2"/>
        <v>157.52335508975202</v>
      </c>
      <c r="K28" s="134" t="str">
        <f t="shared" si="0"/>
        <v/>
      </c>
    </row>
    <row r="29" spans="1:11" x14ac:dyDescent="0.25">
      <c r="A29" s="30"/>
      <c r="B29" s="5"/>
      <c r="C29" s="5"/>
      <c r="D29" s="5"/>
      <c r="E29" s="5">
        <v>6526</v>
      </c>
      <c r="F29" s="5" t="s">
        <v>118</v>
      </c>
      <c r="G29" s="31">
        <v>9200.35</v>
      </c>
      <c r="H29" s="31"/>
      <c r="I29" s="63">
        <v>14492.7</v>
      </c>
      <c r="J29" s="124">
        <f t="shared" si="2"/>
        <v>157.52335508975202</v>
      </c>
      <c r="K29" s="72" t="str">
        <f t="shared" si="0"/>
        <v/>
      </c>
    </row>
    <row r="30" spans="1:11" ht="25.5" x14ac:dyDescent="0.25">
      <c r="A30" s="30"/>
      <c r="B30" s="44"/>
      <c r="C30" s="44">
        <v>66</v>
      </c>
      <c r="D30" s="45"/>
      <c r="E30" s="45"/>
      <c r="F30" s="43" t="s">
        <v>15</v>
      </c>
      <c r="G30" s="65">
        <f>G31+G33</f>
        <v>33183.1</v>
      </c>
      <c r="H30" s="56">
        <v>32734.75</v>
      </c>
      <c r="I30" s="62">
        <f>I31+I33</f>
        <v>31854.5</v>
      </c>
      <c r="J30" s="77">
        <f t="shared" si="2"/>
        <v>95.996154669093613</v>
      </c>
      <c r="K30" s="77">
        <f t="shared" si="0"/>
        <v>97.310961592802755</v>
      </c>
    </row>
    <row r="31" spans="1:11" x14ac:dyDescent="0.25">
      <c r="A31" s="30"/>
      <c r="B31" s="125"/>
      <c r="C31" s="125"/>
      <c r="D31" s="126">
        <v>661</v>
      </c>
      <c r="E31" s="126"/>
      <c r="F31" s="127" t="s">
        <v>210</v>
      </c>
      <c r="G31" s="128">
        <f>G32</f>
        <v>27804.76</v>
      </c>
      <c r="H31" s="129"/>
      <c r="I31" s="130">
        <f>I32</f>
        <v>24987.56</v>
      </c>
      <c r="J31" s="134">
        <f t="shared" si="2"/>
        <v>89.86792189538771</v>
      </c>
      <c r="K31" s="131"/>
    </row>
    <row r="32" spans="1:11" x14ac:dyDescent="0.25">
      <c r="A32" s="30"/>
      <c r="B32" s="5"/>
      <c r="C32" s="5"/>
      <c r="D32" s="6"/>
      <c r="E32" s="6">
        <v>6615</v>
      </c>
      <c r="F32" s="7" t="s">
        <v>110</v>
      </c>
      <c r="G32" s="31">
        <v>27804.76</v>
      </c>
      <c r="H32" s="31"/>
      <c r="I32" s="63">
        <v>24987.56</v>
      </c>
      <c r="J32" s="72">
        <f t="shared" si="2"/>
        <v>89.86792189538771</v>
      </c>
      <c r="K32" s="124"/>
    </row>
    <row r="33" spans="1:11" x14ac:dyDescent="0.25">
      <c r="A33" s="30"/>
      <c r="B33" s="125"/>
      <c r="C33" s="139"/>
      <c r="D33" s="126">
        <v>663</v>
      </c>
      <c r="E33" s="126"/>
      <c r="F33" s="127" t="s">
        <v>41</v>
      </c>
      <c r="G33" s="128">
        <f>G34</f>
        <v>5378.34</v>
      </c>
      <c r="H33" s="129"/>
      <c r="I33" s="133">
        <f>I34</f>
        <v>6866.94</v>
      </c>
      <c r="J33" s="134">
        <f t="shared" si="2"/>
        <v>127.67768493624425</v>
      </c>
      <c r="K33" s="134" t="str">
        <f t="shared" si="0"/>
        <v/>
      </c>
    </row>
    <row r="34" spans="1:11" x14ac:dyDescent="0.25">
      <c r="A34" s="30"/>
      <c r="B34" s="5"/>
      <c r="C34" s="17"/>
      <c r="D34" s="6"/>
      <c r="E34" s="6">
        <v>6631</v>
      </c>
      <c r="F34" s="7" t="s">
        <v>42</v>
      </c>
      <c r="G34" s="31">
        <v>5378.34</v>
      </c>
      <c r="H34" s="31"/>
      <c r="I34" s="32">
        <v>6866.94</v>
      </c>
      <c r="J34" s="72">
        <f t="shared" si="2"/>
        <v>127.67768493624425</v>
      </c>
      <c r="K34" s="73" t="str">
        <f t="shared" si="0"/>
        <v/>
      </c>
    </row>
    <row r="35" spans="1:11" x14ac:dyDescent="0.25">
      <c r="A35" s="30"/>
      <c r="B35" s="5"/>
      <c r="C35" s="5"/>
      <c r="D35" s="6"/>
      <c r="E35" s="6">
        <v>6632</v>
      </c>
      <c r="F35" s="7" t="s">
        <v>216</v>
      </c>
      <c r="G35" s="31">
        <v>0</v>
      </c>
      <c r="H35" s="31"/>
      <c r="I35" s="32">
        <v>0</v>
      </c>
      <c r="J35" s="72">
        <v>0</v>
      </c>
      <c r="K35" s="73" t="str">
        <f t="shared" si="0"/>
        <v/>
      </c>
    </row>
    <row r="36" spans="1:11" x14ac:dyDescent="0.25">
      <c r="A36" s="30"/>
      <c r="B36" s="46"/>
      <c r="C36" s="44">
        <v>67</v>
      </c>
      <c r="D36" s="45"/>
      <c r="E36" s="45"/>
      <c r="F36" s="43" t="s">
        <v>44</v>
      </c>
      <c r="G36" s="65">
        <f>G37</f>
        <v>132799.18</v>
      </c>
      <c r="H36" s="56">
        <v>150996.76999999999</v>
      </c>
      <c r="I36" s="62">
        <f>I37</f>
        <v>149345.15</v>
      </c>
      <c r="J36" s="77">
        <f t="shared" si="2"/>
        <v>112.45939169202701</v>
      </c>
      <c r="K36" s="77">
        <f t="shared" si="0"/>
        <v>98.906188523105499</v>
      </c>
    </row>
    <row r="37" spans="1:11" x14ac:dyDescent="0.25">
      <c r="A37" s="30"/>
      <c r="B37" s="125"/>
      <c r="C37" s="125"/>
      <c r="D37" s="126">
        <v>671</v>
      </c>
      <c r="E37" s="126"/>
      <c r="F37" s="132" t="s">
        <v>44</v>
      </c>
      <c r="G37" s="129">
        <f>SUM(G38:G39)</f>
        <v>132799.18</v>
      </c>
      <c r="H37" s="129"/>
      <c r="I37" s="133">
        <f>SUM(I38:I39)</f>
        <v>149345.15</v>
      </c>
      <c r="J37" s="134">
        <f t="shared" si="2"/>
        <v>112.45939169202701</v>
      </c>
      <c r="K37" s="134" t="str">
        <f t="shared" si="0"/>
        <v/>
      </c>
    </row>
    <row r="38" spans="1:11" x14ac:dyDescent="0.25">
      <c r="B38" s="5"/>
      <c r="C38" s="5"/>
      <c r="D38" s="5"/>
      <c r="E38" s="5">
        <v>6711</v>
      </c>
      <c r="F38" s="22" t="s">
        <v>45</v>
      </c>
      <c r="G38" s="31">
        <v>132799.18</v>
      </c>
      <c r="H38" s="31"/>
      <c r="I38" s="32">
        <v>139438.72</v>
      </c>
      <c r="J38" s="72">
        <f t="shared" si="2"/>
        <v>104.9996844860036</v>
      </c>
      <c r="K38" s="73" t="str">
        <f t="shared" si="0"/>
        <v/>
      </c>
    </row>
    <row r="39" spans="1:11" x14ac:dyDescent="0.25">
      <c r="B39" s="5"/>
      <c r="C39" s="5"/>
      <c r="D39" s="5"/>
      <c r="E39" s="5">
        <v>6712</v>
      </c>
      <c r="F39" s="22" t="s">
        <v>43</v>
      </c>
      <c r="G39" s="31">
        <v>0</v>
      </c>
      <c r="H39" s="31"/>
      <c r="I39" s="32">
        <v>9906.43</v>
      </c>
      <c r="J39" s="72">
        <v>0</v>
      </c>
      <c r="K39" s="73" t="str">
        <f t="shared" si="0"/>
        <v/>
      </c>
    </row>
    <row r="40" spans="1:11" x14ac:dyDescent="0.25">
      <c r="B40" s="135">
        <v>7</v>
      </c>
      <c r="C40" s="135"/>
      <c r="D40" s="135"/>
      <c r="E40" s="135"/>
      <c r="F40" s="136" t="s">
        <v>211</v>
      </c>
      <c r="G40" s="66">
        <f>G41</f>
        <v>117.46</v>
      </c>
      <c r="H40" s="66">
        <f>H41</f>
        <v>118.12</v>
      </c>
      <c r="I40" s="53">
        <f>I41</f>
        <v>117.52</v>
      </c>
      <c r="J40" s="76">
        <f>(I40/G40)*100</f>
        <v>100.05108121913844</v>
      </c>
      <c r="K40" s="137">
        <f>(I40/H40)*100</f>
        <v>99.492041991195393</v>
      </c>
    </row>
    <row r="41" spans="1:11" x14ac:dyDescent="0.25">
      <c r="B41" s="120"/>
      <c r="C41" s="120">
        <v>72</v>
      </c>
      <c r="D41" s="120"/>
      <c r="E41" s="120"/>
      <c r="F41" s="138" t="s">
        <v>136</v>
      </c>
      <c r="G41" s="121">
        <f>G42</f>
        <v>117.46</v>
      </c>
      <c r="H41" s="121">
        <v>118.12</v>
      </c>
      <c r="I41" s="122">
        <f>I42</f>
        <v>117.52</v>
      </c>
      <c r="J41" s="123">
        <f t="shared" ref="J41:J43" si="3">(I41/G41)*100</f>
        <v>100.05108121913844</v>
      </c>
      <c r="K41" s="123">
        <f>(I41/H41)*100</f>
        <v>99.492041991195393</v>
      </c>
    </row>
    <row r="42" spans="1:11" x14ac:dyDescent="0.25">
      <c r="B42" s="125"/>
      <c r="C42" s="125"/>
      <c r="D42" s="125">
        <v>721</v>
      </c>
      <c r="E42" s="125"/>
      <c r="F42" s="132" t="s">
        <v>137</v>
      </c>
      <c r="G42" s="129">
        <f>G43</f>
        <v>117.46</v>
      </c>
      <c r="H42" s="129"/>
      <c r="I42" s="133">
        <f>I43</f>
        <v>117.52</v>
      </c>
      <c r="J42" s="134">
        <f t="shared" si="3"/>
        <v>100.05108121913844</v>
      </c>
      <c r="K42" s="72"/>
    </row>
    <row r="43" spans="1:11" x14ac:dyDescent="0.25">
      <c r="B43" s="5"/>
      <c r="C43" s="5"/>
      <c r="D43" s="5"/>
      <c r="E43" s="5">
        <v>7211</v>
      </c>
      <c r="F43" s="22" t="s">
        <v>138</v>
      </c>
      <c r="G43" s="31">
        <v>117.46</v>
      </c>
      <c r="H43" s="31"/>
      <c r="I43" s="32">
        <v>117.52</v>
      </c>
      <c r="J43" s="72">
        <f t="shared" si="3"/>
        <v>100.05108121913844</v>
      </c>
      <c r="K43" s="73" t="str">
        <f t="shared" si="0"/>
        <v/>
      </c>
    </row>
    <row r="44" spans="1:11" ht="15.75" customHeight="1" x14ac:dyDescent="0.25"/>
    <row r="45" spans="1:11" ht="15.75" customHeight="1" x14ac:dyDescent="0.25">
      <c r="B45" s="2"/>
      <c r="C45" s="2"/>
      <c r="D45" s="2"/>
      <c r="E45" s="2"/>
      <c r="F45" s="2"/>
      <c r="G45" s="2"/>
      <c r="H45" s="2"/>
      <c r="I45" s="3"/>
      <c r="J45" s="3"/>
      <c r="K45" s="3"/>
    </row>
    <row r="46" spans="1:11" ht="33" customHeight="1" x14ac:dyDescent="0.25">
      <c r="B46" s="173" t="s">
        <v>6</v>
      </c>
      <c r="C46" s="174"/>
      <c r="D46" s="174"/>
      <c r="E46" s="174"/>
      <c r="F46" s="175"/>
      <c r="G46" s="28" t="s">
        <v>186</v>
      </c>
      <c r="H46" s="28" t="s">
        <v>24</v>
      </c>
      <c r="I46" s="28" t="s">
        <v>187</v>
      </c>
      <c r="J46" s="28" t="s">
        <v>10</v>
      </c>
      <c r="K46" s="28" t="s">
        <v>22</v>
      </c>
    </row>
    <row r="47" spans="1:11" x14ac:dyDescent="0.25">
      <c r="A47" s="21"/>
      <c r="B47" s="176">
        <v>1</v>
      </c>
      <c r="C47" s="177"/>
      <c r="D47" s="177"/>
      <c r="E47" s="177"/>
      <c r="F47" s="178"/>
      <c r="G47" s="29">
        <v>2</v>
      </c>
      <c r="H47" s="29">
        <v>3</v>
      </c>
      <c r="I47" s="29">
        <v>4</v>
      </c>
      <c r="J47" s="29" t="s">
        <v>217</v>
      </c>
      <c r="K47" s="29" t="s">
        <v>218</v>
      </c>
    </row>
    <row r="48" spans="1:11" x14ac:dyDescent="0.25">
      <c r="A48" s="30"/>
      <c r="B48" s="51"/>
      <c r="C48" s="51"/>
      <c r="D48" s="51"/>
      <c r="E48" s="51"/>
      <c r="F48" s="51" t="s">
        <v>20</v>
      </c>
      <c r="G48" s="67">
        <f>G49+G103</f>
        <v>1684243.0599999998</v>
      </c>
      <c r="H48" s="54">
        <f>H49+H103</f>
        <v>1880376.75</v>
      </c>
      <c r="I48" s="52">
        <f>I50+I59+I91+I97+I100+I103</f>
        <v>1785092.27</v>
      </c>
      <c r="J48" s="75">
        <f>(I48/G48)*100</f>
        <v>105.98780617804655</v>
      </c>
      <c r="K48" s="75">
        <f t="shared" ref="K48:K80" si="4">IFERROR(I48/H48*100,"")</f>
        <v>94.932692078861322</v>
      </c>
    </row>
    <row r="49" spans="1:11" x14ac:dyDescent="0.25">
      <c r="A49" s="30"/>
      <c r="B49" s="48">
        <v>3</v>
      </c>
      <c r="C49" s="48"/>
      <c r="D49" s="48"/>
      <c r="E49" s="48"/>
      <c r="F49" s="48" t="s">
        <v>3</v>
      </c>
      <c r="G49" s="66">
        <f>G50+G59+G91+G97+G100</f>
        <v>1662261.93</v>
      </c>
      <c r="H49" s="55">
        <f>H50+H59+H91+H97+H100</f>
        <v>1869904.65</v>
      </c>
      <c r="I49" s="53">
        <f>I50+I59+I91+I97+I100</f>
        <v>1777830.95</v>
      </c>
      <c r="J49" s="76">
        <f t="shared" ref="J49:J58" si="5">(I49/G49)*100</f>
        <v>106.95251560023395</v>
      </c>
      <c r="K49" s="76">
        <f t="shared" si="4"/>
        <v>95.076021657040116</v>
      </c>
    </row>
    <row r="50" spans="1:11" x14ac:dyDescent="0.25">
      <c r="A50" s="30"/>
      <c r="B50" s="42"/>
      <c r="C50" s="42">
        <v>31</v>
      </c>
      <c r="D50" s="43"/>
      <c r="E50" s="43"/>
      <c r="F50" s="43" t="s">
        <v>4</v>
      </c>
      <c r="G50" s="65">
        <f>G51+G54+G56</f>
        <v>1338897.56</v>
      </c>
      <c r="H50" s="56">
        <v>1526250.15</v>
      </c>
      <c r="I50" s="62">
        <f>I51+I54+I56</f>
        <v>1517290.7</v>
      </c>
      <c r="J50" s="143">
        <f t="shared" si="5"/>
        <v>113.3238826725474</v>
      </c>
      <c r="K50" s="77">
        <f t="shared" si="4"/>
        <v>99.412976306668995</v>
      </c>
    </row>
    <row r="51" spans="1:11" x14ac:dyDescent="0.25">
      <c r="A51" s="68"/>
      <c r="B51" s="38"/>
      <c r="C51" s="38"/>
      <c r="D51" s="38">
        <v>311</v>
      </c>
      <c r="E51" s="38"/>
      <c r="F51" s="38" t="s">
        <v>16</v>
      </c>
      <c r="G51" s="58">
        <f>G52+G53</f>
        <v>1109591.9000000001</v>
      </c>
      <c r="H51" s="58"/>
      <c r="I51" s="59">
        <f>I52+I53</f>
        <v>1255202.44</v>
      </c>
      <c r="J51" s="134">
        <f t="shared" si="5"/>
        <v>113.12289139817979</v>
      </c>
      <c r="K51" s="74" t="str">
        <f t="shared" si="4"/>
        <v/>
      </c>
    </row>
    <row r="52" spans="1:11" x14ac:dyDescent="0.25">
      <c r="A52" s="30"/>
      <c r="B52" s="5"/>
      <c r="C52" s="5"/>
      <c r="D52" s="5"/>
      <c r="E52" s="5">
        <v>3111</v>
      </c>
      <c r="F52" s="5" t="s">
        <v>17</v>
      </c>
      <c r="G52" s="31">
        <v>1108965.31</v>
      </c>
      <c r="H52" s="31"/>
      <c r="I52" s="32">
        <v>1255202.44</v>
      </c>
      <c r="J52" s="72">
        <f t="shared" si="5"/>
        <v>113.18680834119148</v>
      </c>
      <c r="K52" s="73" t="str">
        <f t="shared" si="4"/>
        <v/>
      </c>
    </row>
    <row r="53" spans="1:11" x14ac:dyDescent="0.25">
      <c r="A53" s="30"/>
      <c r="B53" s="5"/>
      <c r="C53" s="5"/>
      <c r="D53" s="5"/>
      <c r="E53" s="5">
        <v>3113</v>
      </c>
      <c r="F53" s="5" t="s">
        <v>178</v>
      </c>
      <c r="G53" s="31">
        <v>626.59</v>
      </c>
      <c r="H53" s="31"/>
      <c r="I53" s="32">
        <v>0</v>
      </c>
      <c r="J53" s="72">
        <f t="shared" si="5"/>
        <v>0</v>
      </c>
      <c r="K53" s="73"/>
    </row>
    <row r="54" spans="1:11" x14ac:dyDescent="0.25">
      <c r="A54" s="30"/>
      <c r="B54" s="38"/>
      <c r="C54" s="38"/>
      <c r="D54" s="38">
        <v>312</v>
      </c>
      <c r="E54" s="38"/>
      <c r="F54" s="38"/>
      <c r="G54" s="60">
        <f>G55</f>
        <v>46669.41</v>
      </c>
      <c r="H54" s="60"/>
      <c r="I54" s="61">
        <f>I55</f>
        <v>54917.36</v>
      </c>
      <c r="J54" s="134">
        <f t="shared" si="5"/>
        <v>117.67313964329095</v>
      </c>
      <c r="K54" s="71" t="str">
        <f t="shared" si="4"/>
        <v/>
      </c>
    </row>
    <row r="55" spans="1:11" x14ac:dyDescent="0.25">
      <c r="A55" s="30"/>
      <c r="B55" s="5"/>
      <c r="C55" s="5"/>
      <c r="D55" s="5"/>
      <c r="E55" s="5">
        <v>3121</v>
      </c>
      <c r="F55" s="5" t="s">
        <v>46</v>
      </c>
      <c r="G55" s="31">
        <v>46669.41</v>
      </c>
      <c r="H55" s="31"/>
      <c r="I55" s="32">
        <v>54917.36</v>
      </c>
      <c r="J55" s="72">
        <f t="shared" si="5"/>
        <v>117.67313964329095</v>
      </c>
      <c r="K55" s="73" t="str">
        <f t="shared" si="4"/>
        <v/>
      </c>
    </row>
    <row r="56" spans="1:11" x14ac:dyDescent="0.25">
      <c r="A56" s="30"/>
      <c r="B56" s="38"/>
      <c r="C56" s="38"/>
      <c r="D56" s="38">
        <v>313</v>
      </c>
      <c r="E56" s="38"/>
      <c r="F56" s="38" t="s">
        <v>47</v>
      </c>
      <c r="G56" s="60">
        <f>SUM(G57:G58)</f>
        <v>182636.25</v>
      </c>
      <c r="H56" s="60"/>
      <c r="I56" s="61">
        <f>SUM(I57:I58)</f>
        <v>207170.9</v>
      </c>
      <c r="J56" s="134">
        <f t="shared" si="5"/>
        <v>113.43361463017337</v>
      </c>
      <c r="K56" s="71" t="str">
        <f t="shared" si="4"/>
        <v/>
      </c>
    </row>
    <row r="57" spans="1:11" x14ac:dyDescent="0.25">
      <c r="A57" s="30"/>
      <c r="B57" s="5"/>
      <c r="C57" s="5"/>
      <c r="D57" s="5"/>
      <c r="E57" s="5">
        <v>3132</v>
      </c>
      <c r="F57" s="5" t="s">
        <v>48</v>
      </c>
      <c r="G57" s="31">
        <v>182356.9</v>
      </c>
      <c r="H57" s="31"/>
      <c r="I57" s="32">
        <v>207019.15</v>
      </c>
      <c r="J57" s="72">
        <f t="shared" si="5"/>
        <v>113.52416607213655</v>
      </c>
      <c r="K57" s="73" t="str">
        <f t="shared" si="4"/>
        <v/>
      </c>
    </row>
    <row r="58" spans="1:11" x14ac:dyDescent="0.25">
      <c r="A58" s="30"/>
      <c r="B58" s="5"/>
      <c r="C58" s="5"/>
      <c r="D58" s="5"/>
      <c r="E58" s="5">
        <v>3133</v>
      </c>
      <c r="F58" s="5" t="s">
        <v>49</v>
      </c>
      <c r="G58" s="31">
        <v>279.35000000000002</v>
      </c>
      <c r="H58" s="31"/>
      <c r="I58" s="32">
        <v>151.75</v>
      </c>
      <c r="J58" s="72">
        <f t="shared" si="5"/>
        <v>54.322534454984783</v>
      </c>
      <c r="K58" s="73" t="str">
        <f t="shared" si="4"/>
        <v/>
      </c>
    </row>
    <row r="59" spans="1:11" x14ac:dyDescent="0.25">
      <c r="A59" s="30"/>
      <c r="B59" s="44"/>
      <c r="C59" s="46">
        <v>32</v>
      </c>
      <c r="D59" s="45"/>
      <c r="E59" s="45"/>
      <c r="F59" s="44" t="s">
        <v>9</v>
      </c>
      <c r="G59" s="65">
        <f>G60+G65+G71+G81+G83</f>
        <v>314231.40000000002</v>
      </c>
      <c r="H59" s="56">
        <v>334601.28000000003</v>
      </c>
      <c r="I59" s="62">
        <f>I60+I65+I71+I81+I83</f>
        <v>251845.44999999998</v>
      </c>
      <c r="J59" s="77">
        <f>(I59/G59)*100</f>
        <v>80.146493953182258</v>
      </c>
      <c r="K59" s="77">
        <f t="shared" si="4"/>
        <v>75.267330119000135</v>
      </c>
    </row>
    <row r="60" spans="1:11" x14ac:dyDescent="0.25">
      <c r="A60" s="30"/>
      <c r="B60" s="38"/>
      <c r="C60" s="38"/>
      <c r="D60" s="38">
        <v>321</v>
      </c>
      <c r="E60" s="38"/>
      <c r="F60" s="38" t="s">
        <v>18</v>
      </c>
      <c r="G60" s="60">
        <f>SUM(G61:G64)</f>
        <v>93971.82</v>
      </c>
      <c r="H60" s="60"/>
      <c r="I60" s="61">
        <f>SUM(I61:I64)</f>
        <v>78336.87</v>
      </c>
      <c r="J60" s="71">
        <f>(I60/G60)*100</f>
        <v>83.36208663405688</v>
      </c>
      <c r="K60" s="71" t="str">
        <f t="shared" si="4"/>
        <v/>
      </c>
    </row>
    <row r="61" spans="1:11" x14ac:dyDescent="0.25">
      <c r="A61" s="30"/>
      <c r="B61" s="5"/>
      <c r="C61" s="17"/>
      <c r="D61" s="5"/>
      <c r="E61" s="5">
        <v>3211</v>
      </c>
      <c r="F61" s="22" t="s">
        <v>19</v>
      </c>
      <c r="G61" s="31">
        <v>8263.2999999999993</v>
      </c>
      <c r="H61" s="31"/>
      <c r="I61" s="32">
        <v>11672.87</v>
      </c>
      <c r="J61" s="73">
        <f>(I61/G61)*100</f>
        <v>141.26160250747282</v>
      </c>
      <c r="K61" s="73" t="str">
        <f t="shared" si="4"/>
        <v/>
      </c>
    </row>
    <row r="62" spans="1:11" x14ac:dyDescent="0.25">
      <c r="A62" s="30"/>
      <c r="B62" s="5"/>
      <c r="C62" s="17"/>
      <c r="D62" s="6"/>
      <c r="E62" s="6">
        <v>3212</v>
      </c>
      <c r="F62" s="6" t="s">
        <v>50</v>
      </c>
      <c r="G62" s="31">
        <v>29054.87</v>
      </c>
      <c r="H62" s="31"/>
      <c r="I62" s="32">
        <v>33430.14</v>
      </c>
      <c r="J62" s="73">
        <f t="shared" ref="J62:J99" si="6">(I62/G62)*100</f>
        <v>115.05864593439929</v>
      </c>
      <c r="K62" s="73" t="str">
        <f t="shared" si="4"/>
        <v/>
      </c>
    </row>
    <row r="63" spans="1:11" x14ac:dyDescent="0.25">
      <c r="A63" s="30"/>
      <c r="B63" s="5"/>
      <c r="C63" s="17"/>
      <c r="D63" s="6"/>
      <c r="E63" s="6">
        <v>3213</v>
      </c>
      <c r="F63" s="6" t="s">
        <v>51</v>
      </c>
      <c r="G63" s="31">
        <v>56653.65</v>
      </c>
      <c r="H63" s="31"/>
      <c r="I63" s="32">
        <v>33229.86</v>
      </c>
      <c r="J63" s="73">
        <f t="shared" si="6"/>
        <v>58.654402673084618</v>
      </c>
      <c r="K63" s="73" t="str">
        <f t="shared" si="4"/>
        <v/>
      </c>
    </row>
    <row r="64" spans="1:11" x14ac:dyDescent="0.25">
      <c r="A64" s="30"/>
      <c r="B64" s="5"/>
      <c r="C64" s="17"/>
      <c r="D64" s="6"/>
      <c r="E64" s="6">
        <v>3214</v>
      </c>
      <c r="F64" s="6" t="s">
        <v>52</v>
      </c>
      <c r="G64" s="31">
        <v>0</v>
      </c>
      <c r="H64" s="31"/>
      <c r="I64" s="32">
        <v>4</v>
      </c>
      <c r="J64" s="73">
        <v>0</v>
      </c>
      <c r="K64" s="73" t="str">
        <f t="shared" si="4"/>
        <v/>
      </c>
    </row>
    <row r="65" spans="1:11" x14ac:dyDescent="0.25">
      <c r="A65" s="30"/>
      <c r="B65" s="38"/>
      <c r="C65" s="39"/>
      <c r="D65" s="40">
        <v>322</v>
      </c>
      <c r="E65" s="40"/>
      <c r="F65" s="40" t="s">
        <v>88</v>
      </c>
      <c r="G65" s="60">
        <f>SUM(G66:G70)</f>
        <v>53924.229999999996</v>
      </c>
      <c r="H65" s="60"/>
      <c r="I65" s="61">
        <f>SUM(I66:I70)</f>
        <v>45206.11</v>
      </c>
      <c r="J65" s="134">
        <f t="shared" si="6"/>
        <v>83.832648143515456</v>
      </c>
      <c r="K65" s="71" t="str">
        <f t="shared" si="4"/>
        <v/>
      </c>
    </row>
    <row r="66" spans="1:11" x14ac:dyDescent="0.25">
      <c r="A66" s="30"/>
      <c r="B66" s="5"/>
      <c r="C66" s="17"/>
      <c r="D66" s="6"/>
      <c r="E66" s="6">
        <v>3221</v>
      </c>
      <c r="F66" s="6" t="s">
        <v>53</v>
      </c>
      <c r="G66" s="31">
        <v>28926.42</v>
      </c>
      <c r="H66" s="31"/>
      <c r="I66" s="32">
        <v>24617.58</v>
      </c>
      <c r="J66" s="73">
        <f t="shared" si="6"/>
        <v>85.104136633568899</v>
      </c>
      <c r="K66" s="73" t="str">
        <f t="shared" si="4"/>
        <v/>
      </c>
    </row>
    <row r="67" spans="1:11" x14ac:dyDescent="0.25">
      <c r="A67" s="30"/>
      <c r="B67" s="5"/>
      <c r="C67" s="17"/>
      <c r="D67" s="6"/>
      <c r="E67" s="6">
        <v>3223</v>
      </c>
      <c r="F67" s="6" t="s">
        <v>54</v>
      </c>
      <c r="G67" s="31">
        <v>18679.57</v>
      </c>
      <c r="H67" s="31"/>
      <c r="I67" s="32">
        <v>16758.64</v>
      </c>
      <c r="J67" s="73">
        <f t="shared" si="6"/>
        <v>89.716412101563364</v>
      </c>
      <c r="K67" s="73" t="str">
        <f t="shared" si="4"/>
        <v/>
      </c>
    </row>
    <row r="68" spans="1:11" x14ac:dyDescent="0.25">
      <c r="A68" s="30"/>
      <c r="B68" s="5"/>
      <c r="C68" s="17"/>
      <c r="D68" s="6"/>
      <c r="E68" s="6">
        <v>3224</v>
      </c>
      <c r="F68" s="6" t="s">
        <v>55</v>
      </c>
      <c r="G68" s="31">
        <v>3200.91</v>
      </c>
      <c r="H68" s="31"/>
      <c r="I68" s="32">
        <v>2786.11</v>
      </c>
      <c r="J68" s="73">
        <f t="shared" si="6"/>
        <v>87.041185162969299</v>
      </c>
      <c r="K68" s="73" t="str">
        <f t="shared" si="4"/>
        <v/>
      </c>
    </row>
    <row r="69" spans="1:11" x14ac:dyDescent="0.25">
      <c r="A69" s="30"/>
      <c r="B69" s="5"/>
      <c r="C69" s="17"/>
      <c r="D69" s="6"/>
      <c r="E69" s="6">
        <v>3225</v>
      </c>
      <c r="F69" s="6" t="s">
        <v>79</v>
      </c>
      <c r="G69" s="31">
        <v>2960.15</v>
      </c>
      <c r="H69" s="31"/>
      <c r="I69" s="32">
        <v>522.11</v>
      </c>
      <c r="J69" s="73">
        <f t="shared" si="6"/>
        <v>17.637957535935676</v>
      </c>
      <c r="K69" s="73" t="str">
        <f t="shared" si="4"/>
        <v/>
      </c>
    </row>
    <row r="70" spans="1:11" x14ac:dyDescent="0.25">
      <c r="A70" s="30"/>
      <c r="B70" s="5"/>
      <c r="C70" s="17"/>
      <c r="D70" s="6"/>
      <c r="E70" s="6">
        <v>3227</v>
      </c>
      <c r="F70" s="6" t="s">
        <v>56</v>
      </c>
      <c r="G70" s="31">
        <v>157.18</v>
      </c>
      <c r="H70" s="31"/>
      <c r="I70" s="32">
        <v>521.66999999999996</v>
      </c>
      <c r="J70" s="73">
        <f t="shared" si="6"/>
        <v>331.89337065784446</v>
      </c>
      <c r="K70" s="73" t="str">
        <f t="shared" si="4"/>
        <v/>
      </c>
    </row>
    <row r="71" spans="1:11" x14ac:dyDescent="0.25">
      <c r="A71" s="30"/>
      <c r="B71" s="38"/>
      <c r="C71" s="39"/>
      <c r="D71" s="40">
        <v>323</v>
      </c>
      <c r="E71" s="40"/>
      <c r="F71" s="40" t="s">
        <v>89</v>
      </c>
      <c r="G71" s="60">
        <f>SUM(G72:G80)</f>
        <v>39549.39</v>
      </c>
      <c r="H71" s="60"/>
      <c r="I71" s="61">
        <f>SUM(I72:I80)</f>
        <v>53925.79</v>
      </c>
      <c r="J71" s="134">
        <f t="shared" si="6"/>
        <v>136.3504974413006</v>
      </c>
      <c r="K71" s="71" t="str">
        <f t="shared" si="4"/>
        <v/>
      </c>
    </row>
    <row r="72" spans="1:11" x14ac:dyDescent="0.25">
      <c r="A72" s="30"/>
      <c r="B72" s="5"/>
      <c r="C72" s="17"/>
      <c r="D72" s="6"/>
      <c r="E72" s="6">
        <v>3231</v>
      </c>
      <c r="F72" s="6" t="s">
        <v>57</v>
      </c>
      <c r="G72" s="31">
        <v>3442.01</v>
      </c>
      <c r="H72" s="31"/>
      <c r="I72" s="32">
        <v>3917.13</v>
      </c>
      <c r="J72" s="73">
        <f t="shared" si="6"/>
        <v>113.80356245333394</v>
      </c>
      <c r="K72" s="73" t="str">
        <f t="shared" si="4"/>
        <v/>
      </c>
    </row>
    <row r="73" spans="1:11" x14ac:dyDescent="0.25">
      <c r="A73" s="30"/>
      <c r="B73" s="5"/>
      <c r="C73" s="17"/>
      <c r="D73" s="6"/>
      <c r="E73" s="6">
        <v>3232</v>
      </c>
      <c r="F73" s="6" t="s">
        <v>145</v>
      </c>
      <c r="G73" s="31">
        <v>5581.24</v>
      </c>
      <c r="H73" s="31"/>
      <c r="I73" s="32">
        <v>21620.47</v>
      </c>
      <c r="J73" s="73">
        <f t="shared" si="6"/>
        <v>387.37753617475687</v>
      </c>
      <c r="K73" s="73" t="str">
        <f t="shared" si="4"/>
        <v/>
      </c>
    </row>
    <row r="74" spans="1:11" x14ac:dyDescent="0.25">
      <c r="A74" s="30"/>
      <c r="B74" s="5"/>
      <c r="C74" s="17"/>
      <c r="D74" s="6"/>
      <c r="E74" s="6">
        <v>3233</v>
      </c>
      <c r="F74" s="6" t="s">
        <v>58</v>
      </c>
      <c r="G74" s="31">
        <v>1478.86</v>
      </c>
      <c r="H74" s="31"/>
      <c r="I74" s="32">
        <v>607.58000000000004</v>
      </c>
      <c r="J74" s="73">
        <f t="shared" si="6"/>
        <v>41.0843487551222</v>
      </c>
      <c r="K74" s="73" t="str">
        <f t="shared" si="4"/>
        <v/>
      </c>
    </row>
    <row r="75" spans="1:11" x14ac:dyDescent="0.25">
      <c r="A75" s="30"/>
      <c r="B75" s="5"/>
      <c r="C75" s="17"/>
      <c r="D75" s="6"/>
      <c r="E75" s="6">
        <v>3234</v>
      </c>
      <c r="F75" s="6" t="s">
        <v>59</v>
      </c>
      <c r="G75" s="31">
        <v>5571.1</v>
      </c>
      <c r="H75" s="31"/>
      <c r="I75" s="32">
        <v>5953.87</v>
      </c>
      <c r="J75" s="73">
        <f t="shared" si="6"/>
        <v>106.87063596058228</v>
      </c>
      <c r="K75" s="73" t="str">
        <f t="shared" si="4"/>
        <v/>
      </c>
    </row>
    <row r="76" spans="1:11" x14ac:dyDescent="0.25">
      <c r="A76" s="30"/>
      <c r="B76" s="5"/>
      <c r="C76" s="17"/>
      <c r="D76" s="6"/>
      <c r="E76" s="6">
        <v>3235</v>
      </c>
      <c r="F76" s="6" t="s">
        <v>60</v>
      </c>
      <c r="G76" s="31">
        <v>7801.08</v>
      </c>
      <c r="H76" s="31"/>
      <c r="I76" s="32">
        <v>10854.91</v>
      </c>
      <c r="J76" s="73">
        <f t="shared" si="6"/>
        <v>139.14624641716276</v>
      </c>
      <c r="K76" s="73" t="str">
        <f t="shared" si="4"/>
        <v/>
      </c>
    </row>
    <row r="77" spans="1:11" x14ac:dyDescent="0.25">
      <c r="A77" s="30"/>
      <c r="B77" s="5"/>
      <c r="C77" s="17"/>
      <c r="D77" s="6"/>
      <c r="E77" s="6">
        <v>3236</v>
      </c>
      <c r="F77" s="6" t="s">
        <v>80</v>
      </c>
      <c r="G77" s="31">
        <v>4227.22</v>
      </c>
      <c r="H77" s="31"/>
      <c r="I77" s="32">
        <v>2548.3200000000002</v>
      </c>
      <c r="J77" s="73">
        <f t="shared" si="6"/>
        <v>60.283590634033715</v>
      </c>
      <c r="K77" s="73" t="str">
        <f t="shared" si="4"/>
        <v/>
      </c>
    </row>
    <row r="78" spans="1:11" x14ac:dyDescent="0.25">
      <c r="A78" s="30"/>
      <c r="B78" s="5"/>
      <c r="C78" s="17"/>
      <c r="D78" s="6"/>
      <c r="E78" s="6">
        <v>3237</v>
      </c>
      <c r="F78" s="6" t="s">
        <v>61</v>
      </c>
      <c r="G78" s="31">
        <v>2142.77</v>
      </c>
      <c r="H78" s="31"/>
      <c r="I78" s="32">
        <v>1881.06</v>
      </c>
      <c r="J78" s="73">
        <f t="shared" si="6"/>
        <v>87.786369979045816</v>
      </c>
      <c r="K78" s="73" t="str">
        <f t="shared" si="4"/>
        <v/>
      </c>
    </row>
    <row r="79" spans="1:11" x14ac:dyDescent="0.25">
      <c r="A79" s="30"/>
      <c r="B79" s="5"/>
      <c r="C79" s="17"/>
      <c r="D79" s="6"/>
      <c r="E79" s="6">
        <v>3238</v>
      </c>
      <c r="F79" s="6" t="s">
        <v>62</v>
      </c>
      <c r="G79" s="31">
        <v>5109.41</v>
      </c>
      <c r="H79" s="31"/>
      <c r="I79" s="32">
        <v>4913.0600000000004</v>
      </c>
      <c r="J79" s="73">
        <f t="shared" si="6"/>
        <v>96.157090544700864</v>
      </c>
      <c r="K79" s="73" t="str">
        <f t="shared" si="4"/>
        <v/>
      </c>
    </row>
    <row r="80" spans="1:11" x14ac:dyDescent="0.25">
      <c r="A80" s="30"/>
      <c r="B80" s="5"/>
      <c r="C80" s="17"/>
      <c r="D80" s="6"/>
      <c r="E80" s="6">
        <v>3239</v>
      </c>
      <c r="F80" s="6" t="s">
        <v>63</v>
      </c>
      <c r="G80" s="31">
        <v>4195.7</v>
      </c>
      <c r="H80" s="31"/>
      <c r="I80" s="32">
        <v>1629.39</v>
      </c>
      <c r="J80" s="73">
        <f t="shared" si="6"/>
        <v>38.834759396525023</v>
      </c>
      <c r="K80" s="73" t="str">
        <f t="shared" si="4"/>
        <v/>
      </c>
    </row>
    <row r="81" spans="1:11" x14ac:dyDescent="0.25">
      <c r="A81" s="30"/>
      <c r="B81" s="125"/>
      <c r="C81" s="139"/>
      <c r="D81" s="126">
        <v>324</v>
      </c>
      <c r="E81" s="126"/>
      <c r="F81" s="126" t="s">
        <v>156</v>
      </c>
      <c r="G81" s="129">
        <f>G82</f>
        <v>102495.43</v>
      </c>
      <c r="H81" s="129"/>
      <c r="I81" s="133">
        <f>I82</f>
        <v>50329.58</v>
      </c>
      <c r="J81" s="134">
        <f t="shared" si="6"/>
        <v>49.104218597843833</v>
      </c>
      <c r="K81" s="134"/>
    </row>
    <row r="82" spans="1:11" x14ac:dyDescent="0.25">
      <c r="A82" s="30"/>
      <c r="B82" s="5"/>
      <c r="C82" s="17"/>
      <c r="D82" s="6"/>
      <c r="E82" s="6">
        <v>3241</v>
      </c>
      <c r="F82" s="6" t="s">
        <v>156</v>
      </c>
      <c r="G82" s="31">
        <v>102495.43</v>
      </c>
      <c r="H82" s="31"/>
      <c r="I82" s="32">
        <v>50329.58</v>
      </c>
      <c r="J82" s="73">
        <f t="shared" si="6"/>
        <v>49.104218597843833</v>
      </c>
      <c r="K82" s="73"/>
    </row>
    <row r="83" spans="1:11" x14ac:dyDescent="0.25">
      <c r="A83" s="30"/>
      <c r="B83" s="38"/>
      <c r="C83" s="39"/>
      <c r="D83" s="40">
        <v>329</v>
      </c>
      <c r="E83" s="40"/>
      <c r="F83" s="40" t="s">
        <v>87</v>
      </c>
      <c r="G83" s="60">
        <f>SUM(G84:G90)</f>
        <v>24290.53</v>
      </c>
      <c r="H83" s="60"/>
      <c r="I83" s="61">
        <f>SUM(I84:I90)</f>
        <v>24047.1</v>
      </c>
      <c r="J83" s="134">
        <f t="shared" si="6"/>
        <v>98.997839898923573</v>
      </c>
      <c r="K83" s="71" t="str">
        <f t="shared" ref="K83:K111" si="7">IFERROR(I83/H83*100,"")</f>
        <v/>
      </c>
    </row>
    <row r="84" spans="1:11" x14ac:dyDescent="0.25">
      <c r="A84" s="30"/>
      <c r="B84" s="5"/>
      <c r="C84" s="17"/>
      <c r="D84" s="6"/>
      <c r="E84" s="6">
        <v>3291</v>
      </c>
      <c r="F84" s="6" t="s">
        <v>81</v>
      </c>
      <c r="G84" s="31">
        <v>0</v>
      </c>
      <c r="H84" s="31"/>
      <c r="I84" s="32">
        <v>260</v>
      </c>
      <c r="J84" s="73">
        <v>0</v>
      </c>
      <c r="K84" s="73" t="str">
        <f t="shared" si="7"/>
        <v/>
      </c>
    </row>
    <row r="85" spans="1:11" x14ac:dyDescent="0.25">
      <c r="A85" s="30"/>
      <c r="B85" s="5"/>
      <c r="C85" s="17"/>
      <c r="D85" s="6"/>
      <c r="E85" s="6">
        <v>3292</v>
      </c>
      <c r="F85" s="6" t="s">
        <v>82</v>
      </c>
      <c r="G85" s="31">
        <v>0</v>
      </c>
      <c r="H85" s="31"/>
      <c r="I85" s="32">
        <v>0</v>
      </c>
      <c r="J85" s="73">
        <v>0</v>
      </c>
      <c r="K85" s="73" t="str">
        <f t="shared" si="7"/>
        <v/>
      </c>
    </row>
    <row r="86" spans="1:11" x14ac:dyDescent="0.25">
      <c r="A86" s="30"/>
      <c r="B86" s="5"/>
      <c r="C86" s="17"/>
      <c r="D86" s="6"/>
      <c r="E86" s="6">
        <v>3293</v>
      </c>
      <c r="F86" s="6" t="s">
        <v>83</v>
      </c>
      <c r="G86" s="31">
        <v>792.99</v>
      </c>
      <c r="H86" s="31"/>
      <c r="I86" s="32">
        <v>2064.9699999999998</v>
      </c>
      <c r="J86" s="73">
        <f t="shared" si="6"/>
        <v>260.40303156408021</v>
      </c>
      <c r="K86" s="73" t="str">
        <f t="shared" si="7"/>
        <v/>
      </c>
    </row>
    <row r="87" spans="1:11" x14ac:dyDescent="0.25">
      <c r="A87" s="30"/>
      <c r="B87" s="5"/>
      <c r="C87" s="17"/>
      <c r="D87" s="6"/>
      <c r="E87" s="6">
        <v>3294</v>
      </c>
      <c r="F87" s="6" t="s">
        <v>84</v>
      </c>
      <c r="G87" s="31">
        <v>0</v>
      </c>
      <c r="H87" s="31"/>
      <c r="I87" s="32">
        <v>35</v>
      </c>
      <c r="J87" s="73">
        <v>0</v>
      </c>
      <c r="K87" s="73" t="str">
        <f t="shared" si="7"/>
        <v/>
      </c>
    </row>
    <row r="88" spans="1:11" x14ac:dyDescent="0.25">
      <c r="A88" s="30"/>
      <c r="B88" s="5"/>
      <c r="C88" s="17"/>
      <c r="D88" s="6"/>
      <c r="E88" s="6">
        <v>3295</v>
      </c>
      <c r="F88" s="6" t="s">
        <v>85</v>
      </c>
      <c r="G88" s="31">
        <v>5081.29</v>
      </c>
      <c r="H88" s="31"/>
      <c r="I88" s="32">
        <v>4192.92</v>
      </c>
      <c r="J88" s="73">
        <f t="shared" si="6"/>
        <v>82.516841195838069</v>
      </c>
      <c r="K88" s="73" t="str">
        <f t="shared" si="7"/>
        <v/>
      </c>
    </row>
    <row r="89" spans="1:11" x14ac:dyDescent="0.25">
      <c r="A89" s="30"/>
      <c r="B89" s="5"/>
      <c r="C89" s="17"/>
      <c r="D89" s="6"/>
      <c r="E89" s="6">
        <v>3296</v>
      </c>
      <c r="F89" s="6" t="s">
        <v>86</v>
      </c>
      <c r="G89" s="31">
        <v>9404.65</v>
      </c>
      <c r="H89" s="31"/>
      <c r="I89" s="32">
        <v>7225.18</v>
      </c>
      <c r="J89" s="73">
        <f t="shared" si="6"/>
        <v>76.825612861722675</v>
      </c>
      <c r="K89" s="73" t="str">
        <f t="shared" si="7"/>
        <v/>
      </c>
    </row>
    <row r="90" spans="1:11" x14ac:dyDescent="0.25">
      <c r="A90" s="30"/>
      <c r="B90" s="5"/>
      <c r="C90" s="17"/>
      <c r="D90" s="6"/>
      <c r="E90" s="6">
        <v>3299</v>
      </c>
      <c r="F90" s="6" t="s">
        <v>87</v>
      </c>
      <c r="G90" s="31">
        <v>9011.6</v>
      </c>
      <c r="H90" s="31"/>
      <c r="I90" s="32">
        <v>10269.030000000001</v>
      </c>
      <c r="J90" s="73">
        <f t="shared" si="6"/>
        <v>113.95345998490833</v>
      </c>
      <c r="K90" s="73" t="str">
        <f t="shared" si="7"/>
        <v/>
      </c>
    </row>
    <row r="91" spans="1:11" x14ac:dyDescent="0.25">
      <c r="A91" s="30"/>
      <c r="B91" s="44"/>
      <c r="C91" s="46">
        <v>34</v>
      </c>
      <c r="D91" s="45"/>
      <c r="E91" s="45"/>
      <c r="F91" s="45" t="s">
        <v>77</v>
      </c>
      <c r="G91" s="65">
        <f>G92</f>
        <v>9121.4499999999989</v>
      </c>
      <c r="H91" s="56">
        <v>6615.72</v>
      </c>
      <c r="I91" s="62">
        <f>I92</f>
        <v>6257.3</v>
      </c>
      <c r="J91" s="131">
        <f t="shared" si="6"/>
        <v>68.599838841412293</v>
      </c>
      <c r="K91" s="77">
        <f t="shared" si="7"/>
        <v>94.582297920710062</v>
      </c>
    </row>
    <row r="92" spans="1:11" x14ac:dyDescent="0.25">
      <c r="A92" s="30"/>
      <c r="B92" s="38"/>
      <c r="C92" s="39"/>
      <c r="D92" s="40">
        <v>343</v>
      </c>
      <c r="E92" s="40"/>
      <c r="F92" s="40" t="s">
        <v>90</v>
      </c>
      <c r="G92" s="60">
        <f>SUM(G93:G96)</f>
        <v>9121.4499999999989</v>
      </c>
      <c r="H92" s="60"/>
      <c r="I92" s="61">
        <f>SUM(I93:I96)</f>
        <v>6257.3</v>
      </c>
      <c r="J92" s="73">
        <f t="shared" si="6"/>
        <v>68.599838841412293</v>
      </c>
      <c r="K92" s="71" t="str">
        <f t="shared" si="7"/>
        <v/>
      </c>
    </row>
    <row r="93" spans="1:11" x14ac:dyDescent="0.25">
      <c r="A93" s="30"/>
      <c r="B93" s="5"/>
      <c r="C93" s="17"/>
      <c r="D93" s="6"/>
      <c r="E93" s="6">
        <v>3431</v>
      </c>
      <c r="F93" s="6" t="s">
        <v>91</v>
      </c>
      <c r="G93" s="31">
        <v>1671.84</v>
      </c>
      <c r="H93" s="31"/>
      <c r="I93" s="32">
        <v>1848.18</v>
      </c>
      <c r="J93" s="73">
        <f t="shared" si="6"/>
        <v>110.54766006316395</v>
      </c>
      <c r="K93" s="73" t="str">
        <f t="shared" si="7"/>
        <v/>
      </c>
    </row>
    <row r="94" spans="1:11" x14ac:dyDescent="0.25">
      <c r="B94" s="5"/>
      <c r="C94" s="17"/>
      <c r="D94" s="6"/>
      <c r="E94" s="6">
        <v>3432</v>
      </c>
      <c r="F94" s="6" t="s">
        <v>92</v>
      </c>
      <c r="G94" s="31">
        <v>0</v>
      </c>
      <c r="H94" s="31"/>
      <c r="I94" s="32">
        <v>0</v>
      </c>
      <c r="J94" s="73">
        <v>0</v>
      </c>
      <c r="K94" s="73" t="str">
        <f t="shared" si="7"/>
        <v/>
      </c>
    </row>
    <row r="95" spans="1:11" x14ac:dyDescent="0.25">
      <c r="A95" s="30"/>
      <c r="B95" s="5"/>
      <c r="C95" s="17"/>
      <c r="D95" s="6"/>
      <c r="E95" s="6">
        <v>3433</v>
      </c>
      <c r="F95" s="6" t="s">
        <v>93</v>
      </c>
      <c r="G95" s="31">
        <v>7449.61</v>
      </c>
      <c r="H95" s="31"/>
      <c r="I95" s="32">
        <v>4409.12</v>
      </c>
      <c r="J95" s="73">
        <f t="shared" si="6"/>
        <v>59.185917115124155</v>
      </c>
      <c r="K95" s="73" t="str">
        <f t="shared" si="7"/>
        <v/>
      </c>
    </row>
    <row r="96" spans="1:11" x14ac:dyDescent="0.25">
      <c r="A96" s="30"/>
      <c r="B96" s="5"/>
      <c r="C96" s="17"/>
      <c r="D96" s="6"/>
      <c r="E96" s="6">
        <v>3434</v>
      </c>
      <c r="F96" s="6" t="s">
        <v>94</v>
      </c>
      <c r="G96" s="31">
        <v>0</v>
      </c>
      <c r="H96" s="31"/>
      <c r="I96" s="32">
        <v>0</v>
      </c>
      <c r="J96" s="73">
        <v>0</v>
      </c>
      <c r="K96" s="73" t="str">
        <f t="shared" si="7"/>
        <v/>
      </c>
    </row>
    <row r="97" spans="1:11" x14ac:dyDescent="0.25">
      <c r="A97" s="30"/>
      <c r="B97" s="44"/>
      <c r="C97" s="46">
        <v>37</v>
      </c>
      <c r="D97" s="45"/>
      <c r="E97" s="45"/>
      <c r="F97" s="45" t="s">
        <v>95</v>
      </c>
      <c r="G97" s="56">
        <f>G98</f>
        <v>11.52</v>
      </c>
      <c r="H97" s="56">
        <v>0</v>
      </c>
      <c r="I97" s="57">
        <f>I98</f>
        <v>0</v>
      </c>
      <c r="J97" s="134">
        <f t="shared" si="6"/>
        <v>0</v>
      </c>
      <c r="K97" s="70" t="str">
        <f t="shared" si="7"/>
        <v/>
      </c>
    </row>
    <row r="98" spans="1:11" x14ac:dyDescent="0.25">
      <c r="A98" s="30"/>
      <c r="B98" s="38"/>
      <c r="C98" s="39"/>
      <c r="D98" s="40">
        <v>372</v>
      </c>
      <c r="E98" s="40"/>
      <c r="F98" s="40" t="s">
        <v>96</v>
      </c>
      <c r="G98" s="60">
        <f>SUM(G99:G99)</f>
        <v>11.52</v>
      </c>
      <c r="H98" s="60"/>
      <c r="I98" s="61">
        <f>SUM(I99:I99)</f>
        <v>0</v>
      </c>
      <c r="J98" s="73">
        <f t="shared" si="6"/>
        <v>0</v>
      </c>
      <c r="K98" s="71" t="str">
        <f t="shared" si="7"/>
        <v/>
      </c>
    </row>
    <row r="99" spans="1:11" x14ac:dyDescent="0.25">
      <c r="A99" s="30"/>
      <c r="B99" s="5"/>
      <c r="C99" s="17"/>
      <c r="D99" s="6"/>
      <c r="E99" s="6">
        <v>3722</v>
      </c>
      <c r="F99" s="6" t="s">
        <v>97</v>
      </c>
      <c r="G99" s="31">
        <v>11.52</v>
      </c>
      <c r="H99" s="31"/>
      <c r="I99" s="32">
        <v>0</v>
      </c>
      <c r="J99" s="73">
        <f t="shared" si="6"/>
        <v>0</v>
      </c>
      <c r="K99" s="73" t="str">
        <f t="shared" si="7"/>
        <v/>
      </c>
    </row>
    <row r="100" spans="1:11" x14ac:dyDescent="0.25">
      <c r="A100" s="30"/>
      <c r="B100" s="44"/>
      <c r="C100" s="46">
        <v>38</v>
      </c>
      <c r="D100" s="45"/>
      <c r="E100" s="45"/>
      <c r="F100" s="45" t="s">
        <v>98</v>
      </c>
      <c r="G100" s="56">
        <f>G101</f>
        <v>0</v>
      </c>
      <c r="H100" s="56">
        <v>2437.5</v>
      </c>
      <c r="I100" s="57">
        <f>I101</f>
        <v>2437.5</v>
      </c>
      <c r="J100" s="134">
        <v>0</v>
      </c>
      <c r="K100" s="70">
        <f t="shared" si="7"/>
        <v>100</v>
      </c>
    </row>
    <row r="101" spans="1:11" x14ac:dyDescent="0.25">
      <c r="A101" s="30"/>
      <c r="B101" s="38"/>
      <c r="C101" s="39"/>
      <c r="D101" s="40">
        <v>381</v>
      </c>
      <c r="E101" s="40"/>
      <c r="F101" s="40" t="s">
        <v>42</v>
      </c>
      <c r="G101" s="60">
        <f>G102</f>
        <v>0</v>
      </c>
      <c r="H101" s="60"/>
      <c r="I101" s="61">
        <f>I102</f>
        <v>2437.5</v>
      </c>
      <c r="J101" s="73">
        <v>0</v>
      </c>
      <c r="K101" s="71" t="str">
        <f t="shared" si="7"/>
        <v/>
      </c>
    </row>
    <row r="102" spans="1:11" x14ac:dyDescent="0.25">
      <c r="A102" s="30"/>
      <c r="B102" s="5"/>
      <c r="C102" s="17"/>
      <c r="D102" s="6"/>
      <c r="E102" s="6">
        <v>3812</v>
      </c>
      <c r="F102" s="6" t="s">
        <v>99</v>
      </c>
      <c r="G102" s="31">
        <v>0</v>
      </c>
      <c r="H102" s="31"/>
      <c r="I102" s="32">
        <v>2437.5</v>
      </c>
      <c r="J102" s="73">
        <v>0</v>
      </c>
      <c r="K102" s="73" t="str">
        <f t="shared" si="7"/>
        <v/>
      </c>
    </row>
    <row r="103" spans="1:11" x14ac:dyDescent="0.25">
      <c r="A103" s="30"/>
      <c r="B103" s="49">
        <v>4</v>
      </c>
      <c r="C103" s="49"/>
      <c r="D103" s="49"/>
      <c r="E103" s="49"/>
      <c r="F103" s="50" t="s">
        <v>5</v>
      </c>
      <c r="G103" s="66">
        <f>G104</f>
        <v>21981.129999999997</v>
      </c>
      <c r="H103" s="55">
        <f>H104</f>
        <v>10472.1</v>
      </c>
      <c r="I103" s="53">
        <f>I104</f>
        <v>7261.32</v>
      </c>
      <c r="J103" s="76">
        <f>(I103/G103)*100</f>
        <v>33.034334449593814</v>
      </c>
      <c r="K103" s="76">
        <f t="shared" si="7"/>
        <v>69.339673990890077</v>
      </c>
    </row>
    <row r="104" spans="1:11" x14ac:dyDescent="0.25">
      <c r="A104" s="30"/>
      <c r="B104" s="43"/>
      <c r="C104" s="42">
        <v>42</v>
      </c>
      <c r="D104" s="43"/>
      <c r="E104" s="43"/>
      <c r="F104" s="47" t="s">
        <v>66</v>
      </c>
      <c r="G104" s="65">
        <f>G105+G110</f>
        <v>21981.129999999997</v>
      </c>
      <c r="H104" s="56">
        <v>10472.1</v>
      </c>
      <c r="I104" s="62">
        <f>I105+I110</f>
        <v>7261.32</v>
      </c>
      <c r="J104" s="77">
        <f>(I104/G104)*100</f>
        <v>33.034334449593814</v>
      </c>
      <c r="K104" s="77">
        <f t="shared" si="7"/>
        <v>69.339673990890077</v>
      </c>
    </row>
    <row r="105" spans="1:11" x14ac:dyDescent="0.25">
      <c r="A105" s="30"/>
      <c r="B105" s="41"/>
      <c r="C105" s="41"/>
      <c r="D105" s="38">
        <v>422</v>
      </c>
      <c r="E105" s="38"/>
      <c r="F105" s="38" t="s">
        <v>67</v>
      </c>
      <c r="G105" s="60">
        <f>G106+G107+G108+G109</f>
        <v>20898.239999999998</v>
      </c>
      <c r="H105" s="60"/>
      <c r="I105" s="61">
        <f>I106+I107+I109</f>
        <v>6464.32</v>
      </c>
      <c r="J105" s="71">
        <f>(I105/G105)*100</f>
        <v>30.932365596337302</v>
      </c>
      <c r="K105" s="71" t="str">
        <f t="shared" si="7"/>
        <v/>
      </c>
    </row>
    <row r="106" spans="1:11" x14ac:dyDescent="0.25">
      <c r="A106" s="30"/>
      <c r="B106" s="7"/>
      <c r="C106" s="7"/>
      <c r="D106" s="5"/>
      <c r="E106" s="5">
        <v>4221</v>
      </c>
      <c r="F106" s="5" t="s">
        <v>65</v>
      </c>
      <c r="G106" s="31">
        <v>1682.66</v>
      </c>
      <c r="H106" s="31"/>
      <c r="I106" s="32">
        <v>628.92999999999995</v>
      </c>
      <c r="J106" s="73">
        <f>(I106/G106)*100</f>
        <v>37.377129069449552</v>
      </c>
      <c r="K106" s="73" t="str">
        <f t="shared" si="7"/>
        <v/>
      </c>
    </row>
    <row r="107" spans="1:11" x14ac:dyDescent="0.25">
      <c r="A107" s="30"/>
      <c r="B107" s="7"/>
      <c r="C107" s="7"/>
      <c r="D107" s="5"/>
      <c r="E107" s="5">
        <v>4222</v>
      </c>
      <c r="F107" s="5" t="s">
        <v>201</v>
      </c>
      <c r="G107" s="31">
        <v>0</v>
      </c>
      <c r="H107" s="31"/>
      <c r="I107" s="32">
        <v>884</v>
      </c>
      <c r="J107" s="73">
        <v>0</v>
      </c>
      <c r="K107" s="73"/>
    </row>
    <row r="108" spans="1:11" x14ac:dyDescent="0.25">
      <c r="A108" s="30"/>
      <c r="B108" s="7"/>
      <c r="C108" s="7"/>
      <c r="D108" s="5"/>
      <c r="E108" s="5">
        <v>4223</v>
      </c>
      <c r="F108" s="5" t="s">
        <v>164</v>
      </c>
      <c r="G108" s="31">
        <v>3684.74</v>
      </c>
      <c r="H108" s="31"/>
      <c r="I108" s="32">
        <v>0</v>
      </c>
      <c r="J108" s="73">
        <v>0</v>
      </c>
      <c r="K108" s="73"/>
    </row>
    <row r="109" spans="1:11" x14ac:dyDescent="0.25">
      <c r="A109" s="30"/>
      <c r="B109" s="7"/>
      <c r="C109" s="7"/>
      <c r="D109" s="5"/>
      <c r="E109" s="5">
        <v>4227</v>
      </c>
      <c r="F109" s="5" t="s">
        <v>212</v>
      </c>
      <c r="G109" s="31">
        <v>15530.84</v>
      </c>
      <c r="H109" s="31"/>
      <c r="I109" s="32">
        <v>4951.3900000000003</v>
      </c>
      <c r="J109" s="73">
        <f>(I109/G109)*100</f>
        <v>31.881018669949601</v>
      </c>
      <c r="K109" s="73"/>
    </row>
    <row r="110" spans="1:11" x14ac:dyDescent="0.25">
      <c r="A110" s="30"/>
      <c r="B110" s="41"/>
      <c r="C110" s="41"/>
      <c r="D110" s="38">
        <v>424</v>
      </c>
      <c r="E110" s="38"/>
      <c r="F110" s="38" t="s">
        <v>68</v>
      </c>
      <c r="G110" s="60">
        <f>SUM(G111:G111)</f>
        <v>1082.8900000000001</v>
      </c>
      <c r="H110" s="60"/>
      <c r="I110" s="61">
        <f>SUM(I111:I111)</f>
        <v>797</v>
      </c>
      <c r="J110" s="71">
        <f>(I110/G110)*100</f>
        <v>73.59934988780023</v>
      </c>
      <c r="K110" s="71" t="str">
        <f t="shared" si="7"/>
        <v/>
      </c>
    </row>
    <row r="111" spans="1:11" x14ac:dyDescent="0.25">
      <c r="A111" s="30"/>
      <c r="B111" s="7"/>
      <c r="C111" s="7"/>
      <c r="D111" s="5"/>
      <c r="E111" s="5">
        <v>4241</v>
      </c>
      <c r="F111" s="5" t="s">
        <v>64</v>
      </c>
      <c r="G111" s="31">
        <v>1082.8900000000001</v>
      </c>
      <c r="H111" s="31"/>
      <c r="I111" s="32">
        <v>797</v>
      </c>
      <c r="J111" s="73">
        <f>(I111/G111)*100</f>
        <v>73.59934988780023</v>
      </c>
      <c r="K111" s="73" t="str">
        <f t="shared" si="7"/>
        <v/>
      </c>
    </row>
  </sheetData>
  <mergeCells count="7">
    <mergeCell ref="B5:K5"/>
    <mergeCell ref="B3:K3"/>
    <mergeCell ref="B46:F46"/>
    <mergeCell ref="B47:F47"/>
    <mergeCell ref="B9:F9"/>
    <mergeCell ref="B10:F10"/>
    <mergeCell ref="B7:K7"/>
  </mergeCells>
  <pageMargins left="0.7" right="0.7" top="0.75" bottom="0.75" header="0.3" footer="0.3"/>
  <pageSetup paperSize="9" scale="4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19"/>
  <sheetViews>
    <sheetView workbookViewId="0">
      <selection activeCell="E15" sqref="E15"/>
    </sheetView>
  </sheetViews>
  <sheetFormatPr defaultRowHeight="15" x14ac:dyDescent="0.25"/>
  <cols>
    <col min="2" max="2" width="37.7109375" customWidth="1"/>
    <col min="3" max="5" width="25.28515625" customWidth="1"/>
    <col min="6" max="7" width="15.7109375" customWidth="1"/>
  </cols>
  <sheetData>
    <row r="1" spans="1:7" x14ac:dyDescent="0.25">
      <c r="A1" s="83">
        <v>18240</v>
      </c>
      <c r="B1" s="83" t="s">
        <v>179</v>
      </c>
    </row>
    <row r="2" spans="1:7" ht="18" x14ac:dyDescent="0.25">
      <c r="B2" s="2"/>
      <c r="C2" s="2"/>
      <c r="D2" s="2"/>
      <c r="E2" s="3"/>
      <c r="F2" s="3"/>
      <c r="G2" s="3"/>
    </row>
    <row r="3" spans="1:7" ht="15.75" customHeight="1" x14ac:dyDescent="0.25">
      <c r="B3" s="162" t="s">
        <v>21</v>
      </c>
      <c r="C3" s="162"/>
      <c r="D3" s="162"/>
      <c r="E3" s="162"/>
      <c r="F3" s="162"/>
      <c r="G3" s="162"/>
    </row>
    <row r="4" spans="1:7" ht="18" x14ac:dyDescent="0.25">
      <c r="B4" s="2"/>
      <c r="C4" s="2"/>
      <c r="D4" s="2"/>
      <c r="E4" s="3"/>
      <c r="F4" s="3"/>
      <c r="G4" s="3"/>
    </row>
    <row r="5" spans="1:7" ht="31.5" customHeight="1" x14ac:dyDescent="0.25">
      <c r="B5" s="28" t="s">
        <v>6</v>
      </c>
      <c r="C5" s="28" t="s">
        <v>104</v>
      </c>
      <c r="D5" s="28" t="s">
        <v>24</v>
      </c>
      <c r="E5" s="28" t="s">
        <v>105</v>
      </c>
      <c r="F5" s="28" t="s">
        <v>10</v>
      </c>
      <c r="G5" s="28" t="s">
        <v>22</v>
      </c>
    </row>
    <row r="6" spans="1:7" s="21" customFormat="1" ht="11.25" x14ac:dyDescent="0.2">
      <c r="B6" s="29">
        <v>1</v>
      </c>
      <c r="C6" s="29">
        <v>2</v>
      </c>
      <c r="D6" s="29">
        <v>3</v>
      </c>
      <c r="E6" s="29">
        <v>5</v>
      </c>
      <c r="F6" s="29" t="s">
        <v>12</v>
      </c>
      <c r="G6" s="29" t="s">
        <v>13</v>
      </c>
    </row>
    <row r="7" spans="1:7" ht="15.75" customHeight="1" x14ac:dyDescent="0.25">
      <c r="B7" s="51" t="s">
        <v>7</v>
      </c>
      <c r="C7" s="67">
        <f>C8+C15</f>
        <v>1684243.06</v>
      </c>
      <c r="D7" s="78">
        <f>D8+D15</f>
        <v>1880376.75</v>
      </c>
      <c r="E7" s="52">
        <f>E8+E15</f>
        <v>1785092.27</v>
      </c>
      <c r="F7" s="75">
        <f t="shared" ref="F7:F19" si="0">IFERROR(E7/C7*100,"")</f>
        <v>105.98780617804653</v>
      </c>
      <c r="G7" s="75">
        <f t="shared" ref="G7:G19" si="1">IFERROR(E7/D7*100,"")</f>
        <v>94.932692078861322</v>
      </c>
    </row>
    <row r="8" spans="1:7" ht="15.75" customHeight="1" x14ac:dyDescent="0.25">
      <c r="B8" s="69" t="s">
        <v>69</v>
      </c>
      <c r="C8" s="33">
        <f>SUM(C9:C14)</f>
        <v>1651899.53</v>
      </c>
      <c r="D8" s="33">
        <f>SUM(D9:D14)</f>
        <v>1845068.69</v>
      </c>
      <c r="E8" s="79">
        <f>SUM(E9:E14)</f>
        <v>1757892.01</v>
      </c>
      <c r="F8" s="80">
        <f t="shared" si="0"/>
        <v>106.41639991265086</v>
      </c>
      <c r="G8" s="80">
        <f t="shared" si="1"/>
        <v>95.275152601500167</v>
      </c>
    </row>
    <row r="9" spans="1:7" x14ac:dyDescent="0.25">
      <c r="B9" s="8" t="s">
        <v>72</v>
      </c>
      <c r="C9" s="31">
        <v>1314143.06</v>
      </c>
      <c r="D9" s="31">
        <v>1498922.39</v>
      </c>
      <c r="E9" s="32">
        <v>1493694.34</v>
      </c>
      <c r="F9" s="73">
        <f t="shared" si="0"/>
        <v>113.66299343391123</v>
      </c>
      <c r="G9" s="73">
        <f t="shared" si="1"/>
        <v>99.651212762256506</v>
      </c>
    </row>
    <row r="10" spans="1:7" x14ac:dyDescent="0.25">
      <c r="B10" s="24" t="s">
        <v>70</v>
      </c>
      <c r="C10" s="31">
        <v>308097.61</v>
      </c>
      <c r="D10" s="31">
        <v>328593.95</v>
      </c>
      <c r="E10" s="32">
        <v>249772.66</v>
      </c>
      <c r="F10" s="73">
        <f t="shared" si="0"/>
        <v>81.069327347265059</v>
      </c>
      <c r="G10" s="73">
        <f t="shared" si="1"/>
        <v>76.012555921982127</v>
      </c>
    </row>
    <row r="11" spans="1:7" x14ac:dyDescent="0.25">
      <c r="B11" s="24" t="s">
        <v>71</v>
      </c>
      <c r="C11" s="31">
        <v>8940.8700000000008</v>
      </c>
      <c r="D11" s="31">
        <v>6240</v>
      </c>
      <c r="E11" s="32">
        <v>6239.12</v>
      </c>
      <c r="F11" s="73">
        <f t="shared" si="0"/>
        <v>69.782023449619544</v>
      </c>
      <c r="G11" s="73">
        <f t="shared" si="1"/>
        <v>99.985897435897428</v>
      </c>
    </row>
    <row r="12" spans="1:7" ht="25.5" x14ac:dyDescent="0.25">
      <c r="B12" s="146" t="s">
        <v>223</v>
      </c>
      <c r="C12" s="31">
        <v>11.52</v>
      </c>
      <c r="D12" s="31">
        <v>0</v>
      </c>
      <c r="E12" s="32">
        <v>0</v>
      </c>
      <c r="F12" s="73">
        <f t="shared" si="0"/>
        <v>0</v>
      </c>
      <c r="G12" s="73">
        <v>0</v>
      </c>
    </row>
    <row r="13" spans="1:7" x14ac:dyDescent="0.25">
      <c r="B13" s="24" t="s">
        <v>75</v>
      </c>
      <c r="C13" s="31">
        <v>0</v>
      </c>
      <c r="D13" s="31">
        <v>2437.5</v>
      </c>
      <c r="E13" s="32">
        <v>2437.5</v>
      </c>
      <c r="F13" s="73">
        <v>0</v>
      </c>
      <c r="G13" s="73">
        <f t="shared" si="1"/>
        <v>100</v>
      </c>
    </row>
    <row r="14" spans="1:7" x14ac:dyDescent="0.25">
      <c r="B14" s="24" t="s">
        <v>73</v>
      </c>
      <c r="C14" s="31">
        <v>20706.47</v>
      </c>
      <c r="D14" s="31">
        <v>8874.85</v>
      </c>
      <c r="E14" s="32">
        <v>5748.39</v>
      </c>
      <c r="F14" s="73">
        <f t="shared" si="0"/>
        <v>27.76132291018218</v>
      </c>
      <c r="G14" s="73">
        <f t="shared" si="1"/>
        <v>64.771686282021662</v>
      </c>
    </row>
    <row r="15" spans="1:7" x14ac:dyDescent="0.25">
      <c r="B15" s="69" t="s">
        <v>74</v>
      </c>
      <c r="C15" s="81">
        <f>SUM(C16:C19)</f>
        <v>32343.530000000002</v>
      </c>
      <c r="D15" s="33">
        <f>SUM(D16:D19)</f>
        <v>35308.06</v>
      </c>
      <c r="E15" s="79">
        <f>SUM(E16:E19)</f>
        <v>27200.260000000002</v>
      </c>
      <c r="F15" s="80">
        <f t="shared" si="0"/>
        <v>84.097994251091336</v>
      </c>
      <c r="G15" s="80">
        <f t="shared" si="1"/>
        <v>77.036971161825392</v>
      </c>
    </row>
    <row r="16" spans="1:7" x14ac:dyDescent="0.25">
      <c r="B16" s="23" t="s">
        <v>222</v>
      </c>
      <c r="C16" s="31">
        <v>24754.5</v>
      </c>
      <c r="D16" s="31">
        <v>27327.759999999998</v>
      </c>
      <c r="E16" s="32">
        <v>23596.36</v>
      </c>
      <c r="F16" s="73">
        <f t="shared" si="0"/>
        <v>95.321497101537105</v>
      </c>
      <c r="G16" s="73">
        <f t="shared" si="1"/>
        <v>86.345752450987575</v>
      </c>
    </row>
    <row r="17" spans="2:7" x14ac:dyDescent="0.25">
      <c r="B17" s="23" t="s">
        <v>70</v>
      </c>
      <c r="C17" s="31">
        <v>6133.79</v>
      </c>
      <c r="D17" s="31">
        <v>6007.33</v>
      </c>
      <c r="E17" s="32">
        <v>2072.79</v>
      </c>
      <c r="F17" s="73">
        <f t="shared" si="0"/>
        <v>33.792973023204247</v>
      </c>
      <c r="G17" s="73">
        <f t="shared" si="1"/>
        <v>34.504347189183882</v>
      </c>
    </row>
    <row r="18" spans="2:7" x14ac:dyDescent="0.25">
      <c r="B18" s="23" t="s">
        <v>71</v>
      </c>
      <c r="C18" s="31">
        <v>180.58</v>
      </c>
      <c r="D18" s="31">
        <v>375.72</v>
      </c>
      <c r="E18" s="32">
        <v>18.18</v>
      </c>
      <c r="F18" s="73">
        <f t="shared" si="0"/>
        <v>10.067560084173218</v>
      </c>
      <c r="G18" s="73">
        <f t="shared" si="1"/>
        <v>4.838709677419355</v>
      </c>
    </row>
    <row r="19" spans="2:7" ht="15.75" customHeight="1" x14ac:dyDescent="0.25">
      <c r="B19" s="23" t="s">
        <v>103</v>
      </c>
      <c r="C19" s="31">
        <v>1274.6600000000001</v>
      </c>
      <c r="D19" s="31">
        <v>1597.25</v>
      </c>
      <c r="E19" s="32">
        <v>1512.93</v>
      </c>
      <c r="F19" s="73">
        <f t="shared" si="0"/>
        <v>118.69282789135926</v>
      </c>
      <c r="G19" s="73">
        <f t="shared" si="1"/>
        <v>94.720926592580994</v>
      </c>
    </row>
  </sheetData>
  <mergeCells count="1">
    <mergeCell ref="B3:G3"/>
  </mergeCells>
  <pageMargins left="0.7" right="0.7" top="0.75" bottom="0.75" header="0.3" footer="0.3"/>
  <pageSetup paperSize="9" scale="7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379"/>
  <sheetViews>
    <sheetView zoomScaleNormal="100" workbookViewId="0">
      <selection activeCell="B1" sqref="B1"/>
    </sheetView>
  </sheetViews>
  <sheetFormatPr defaultRowHeight="12.75" x14ac:dyDescent="0.2"/>
  <cols>
    <col min="1" max="1" width="9.140625" style="83"/>
    <col min="2" max="2" width="62.28515625" style="83" customWidth="1"/>
    <col min="3" max="3" width="17.85546875" style="83" customWidth="1"/>
    <col min="4" max="4" width="17.7109375" style="83" customWidth="1"/>
    <col min="5" max="5" width="22.140625" style="83" customWidth="1"/>
    <col min="6" max="6" width="9.140625" style="83"/>
    <col min="7" max="7" width="10.140625" style="83" customWidth="1"/>
    <col min="8" max="8" width="13" style="83" customWidth="1"/>
    <col min="9" max="9" width="9.140625" style="83" hidden="1" customWidth="1"/>
    <col min="10" max="10" width="12" style="83" hidden="1" customWidth="1"/>
    <col min="11" max="11" width="23" style="83" customWidth="1"/>
    <col min="12" max="12" width="15" style="83" customWidth="1"/>
    <col min="13" max="16384" width="9.140625" style="83"/>
  </cols>
  <sheetData>
    <row r="1" spans="1:11" x14ac:dyDescent="0.2">
      <c r="A1" s="83">
        <v>18240</v>
      </c>
      <c r="B1" s="83" t="s">
        <v>179</v>
      </c>
    </row>
    <row r="2" spans="1:11" ht="26.25" customHeight="1" x14ac:dyDescent="0.2">
      <c r="A2" s="193" t="s">
        <v>102</v>
      </c>
      <c r="B2" s="193"/>
      <c r="C2" s="193"/>
      <c r="D2" s="193"/>
      <c r="E2" s="193"/>
      <c r="F2" s="193"/>
      <c r="G2" s="193"/>
    </row>
    <row r="3" spans="1:11" ht="46.5" customHeight="1" x14ac:dyDescent="0.2">
      <c r="A3" s="194" t="s">
        <v>6</v>
      </c>
      <c r="B3" s="195"/>
      <c r="C3" s="84" t="s">
        <v>183</v>
      </c>
      <c r="D3" s="84" t="s">
        <v>184</v>
      </c>
      <c r="E3" s="84" t="s">
        <v>185</v>
      </c>
      <c r="F3" s="84" t="s">
        <v>182</v>
      </c>
      <c r="G3" s="84" t="s">
        <v>181</v>
      </c>
    </row>
    <row r="4" spans="1:11" ht="9" customHeight="1" x14ac:dyDescent="0.2">
      <c r="A4" s="85"/>
      <c r="B4" s="86">
        <v>1</v>
      </c>
      <c r="C4" s="86">
        <v>2</v>
      </c>
      <c r="D4" s="86">
        <v>3</v>
      </c>
      <c r="E4" s="86">
        <v>4</v>
      </c>
      <c r="F4" s="87"/>
      <c r="G4" s="87"/>
    </row>
    <row r="5" spans="1:11" ht="21" customHeight="1" x14ac:dyDescent="0.2">
      <c r="A5" s="196" t="s">
        <v>180</v>
      </c>
      <c r="B5" s="197"/>
      <c r="C5" s="118">
        <f>C6+C14+C20+C25+C33+C40+C45</f>
        <v>1631017.48</v>
      </c>
      <c r="D5" s="118">
        <f>D6+D14+D20+D25+D33+D40+D45+D50+D55</f>
        <v>1810624.09</v>
      </c>
      <c r="E5" s="118">
        <f>E6+E14+E20+E25+E33+E40+E45+E50+E55</f>
        <v>1803918.26</v>
      </c>
      <c r="F5" s="118">
        <f>(E5/C5)*100</f>
        <v>110.6007925801016</v>
      </c>
      <c r="G5" s="141">
        <f>(E5/D5)*100</f>
        <v>99.629639855283273</v>
      </c>
    </row>
    <row r="6" spans="1:11" x14ac:dyDescent="0.2">
      <c r="A6" s="182" t="s">
        <v>106</v>
      </c>
      <c r="B6" s="182"/>
      <c r="C6" s="88">
        <f>SUM(C7)</f>
        <v>27804.959999999999</v>
      </c>
      <c r="D6" s="88">
        <f>D7</f>
        <v>25208.2</v>
      </c>
      <c r="E6" s="88">
        <f>E7</f>
        <v>24987.61</v>
      </c>
      <c r="F6" s="89">
        <f>(E6/C6)*100</f>
        <v>89.867455302938765</v>
      </c>
      <c r="G6" s="89">
        <f>(E6/D6)*100</f>
        <v>99.124927602922867</v>
      </c>
      <c r="J6" s="90"/>
      <c r="K6" s="90"/>
    </row>
    <row r="7" spans="1:11" ht="15" customHeight="1" x14ac:dyDescent="0.2">
      <c r="A7" s="91">
        <v>6</v>
      </c>
      <c r="B7" s="91" t="s">
        <v>2</v>
      </c>
      <c r="C7" s="92">
        <f>C8+C11</f>
        <v>27804.959999999999</v>
      </c>
      <c r="D7" s="92">
        <f>D8+D11</f>
        <v>25208.2</v>
      </c>
      <c r="E7" s="92">
        <f>E8+E11</f>
        <v>24987.61</v>
      </c>
      <c r="F7" s="93">
        <f t="shared" ref="F7:F49" si="0">(E7/C7)*100</f>
        <v>89.867455302938765</v>
      </c>
      <c r="G7" s="92">
        <f>(E7/D7)*100</f>
        <v>99.124927602922867</v>
      </c>
      <c r="K7" s="90"/>
    </row>
    <row r="8" spans="1:11" ht="15" customHeight="1" x14ac:dyDescent="0.2">
      <c r="A8" s="91">
        <v>64</v>
      </c>
      <c r="B8" s="91" t="s">
        <v>78</v>
      </c>
      <c r="C8" s="92">
        <f>C9</f>
        <v>0.2</v>
      </c>
      <c r="D8" s="92">
        <v>4</v>
      </c>
      <c r="E8" s="92">
        <f>E9</f>
        <v>0.05</v>
      </c>
      <c r="F8" s="93">
        <f t="shared" si="0"/>
        <v>25</v>
      </c>
      <c r="G8" s="92">
        <f>(E8/D8)*100</f>
        <v>1.25</v>
      </c>
      <c r="K8" s="90"/>
    </row>
    <row r="9" spans="1:11" ht="15" customHeight="1" x14ac:dyDescent="0.2">
      <c r="A9" s="91">
        <v>641</v>
      </c>
      <c r="B9" s="91" t="s">
        <v>107</v>
      </c>
      <c r="C9" s="92">
        <f>C10</f>
        <v>0.2</v>
      </c>
      <c r="D9" s="92">
        <v>0</v>
      </c>
      <c r="E9" s="92">
        <f>E10</f>
        <v>0.05</v>
      </c>
      <c r="F9" s="93">
        <f t="shared" si="0"/>
        <v>25</v>
      </c>
      <c r="G9" s="92"/>
      <c r="K9" s="90"/>
    </row>
    <row r="10" spans="1:11" ht="15" customHeight="1" x14ac:dyDescent="0.2">
      <c r="A10" s="91">
        <v>6413</v>
      </c>
      <c r="B10" s="91" t="s">
        <v>108</v>
      </c>
      <c r="C10" s="92">
        <v>0.2</v>
      </c>
      <c r="D10" s="92">
        <v>0</v>
      </c>
      <c r="E10" s="92">
        <v>0.05</v>
      </c>
      <c r="F10" s="93">
        <f t="shared" si="0"/>
        <v>25</v>
      </c>
      <c r="G10" s="92"/>
      <c r="K10" s="90"/>
    </row>
    <row r="11" spans="1:11" ht="15" customHeight="1" x14ac:dyDescent="0.2">
      <c r="A11" s="91">
        <v>66</v>
      </c>
      <c r="B11" s="91" t="s">
        <v>109</v>
      </c>
      <c r="C11" s="92">
        <f>C12</f>
        <v>27804.76</v>
      </c>
      <c r="D11" s="92">
        <v>25204.2</v>
      </c>
      <c r="E11" s="92">
        <f>E12</f>
        <v>24987.56</v>
      </c>
      <c r="F11" s="93">
        <f t="shared" si="0"/>
        <v>89.86792189538771</v>
      </c>
      <c r="G11" s="92">
        <f t="shared" ref="G11" si="1">(E11/D11)*100</f>
        <v>99.140460716864652</v>
      </c>
      <c r="K11" s="90"/>
    </row>
    <row r="12" spans="1:11" ht="15" customHeight="1" x14ac:dyDescent="0.2">
      <c r="A12" s="91">
        <v>661</v>
      </c>
      <c r="B12" s="91" t="s">
        <v>109</v>
      </c>
      <c r="C12" s="92">
        <f>C13</f>
        <v>27804.76</v>
      </c>
      <c r="D12" s="92">
        <v>0</v>
      </c>
      <c r="E12" s="92">
        <f>E13</f>
        <v>24987.56</v>
      </c>
      <c r="F12" s="93">
        <f t="shared" si="0"/>
        <v>89.86792189538771</v>
      </c>
      <c r="G12" s="92"/>
      <c r="K12" s="90"/>
    </row>
    <row r="13" spans="1:11" ht="15" customHeight="1" x14ac:dyDescent="0.2">
      <c r="A13" s="91">
        <v>6615</v>
      </c>
      <c r="B13" s="91" t="s">
        <v>110</v>
      </c>
      <c r="C13" s="92">
        <v>27804.76</v>
      </c>
      <c r="D13" s="92">
        <v>0</v>
      </c>
      <c r="E13" s="92">
        <v>24987.56</v>
      </c>
      <c r="F13" s="93">
        <f t="shared" si="0"/>
        <v>89.86792189538771</v>
      </c>
      <c r="G13" s="92"/>
      <c r="K13" s="90"/>
    </row>
    <row r="14" spans="1:11" x14ac:dyDescent="0.2">
      <c r="A14" s="182" t="s">
        <v>111</v>
      </c>
      <c r="B14" s="182"/>
      <c r="C14" s="88">
        <f>SUM(C15)</f>
        <v>132799.18</v>
      </c>
      <c r="D14" s="88">
        <f>D16</f>
        <v>146217.37</v>
      </c>
      <c r="E14" s="88">
        <f>SUM(E15)</f>
        <v>144842.37</v>
      </c>
      <c r="F14" s="89">
        <f t="shared" si="0"/>
        <v>109.06872316530871</v>
      </c>
      <c r="G14" s="89">
        <f t="shared" ref="G14" si="2">(E14/D14)*100</f>
        <v>99.059619250435162</v>
      </c>
      <c r="K14" s="90"/>
    </row>
    <row r="15" spans="1:11" ht="15" customHeight="1" x14ac:dyDescent="0.2">
      <c r="A15" s="94">
        <v>6</v>
      </c>
      <c r="B15" s="95" t="s">
        <v>2</v>
      </c>
      <c r="C15" s="96">
        <f t="shared" ref="C15:E16" si="3">C16</f>
        <v>132799.18</v>
      </c>
      <c r="D15" s="96">
        <f t="shared" si="3"/>
        <v>146217.37</v>
      </c>
      <c r="E15" s="96">
        <f t="shared" si="3"/>
        <v>144842.37</v>
      </c>
      <c r="F15" s="93">
        <f t="shared" si="0"/>
        <v>109.06872316530871</v>
      </c>
      <c r="G15" s="92">
        <f>(E15/D15)*100</f>
        <v>99.059619250435162</v>
      </c>
      <c r="K15" s="90"/>
    </row>
    <row r="16" spans="1:11" ht="15" customHeight="1" x14ac:dyDescent="0.2">
      <c r="A16" s="94">
        <v>67</v>
      </c>
      <c r="B16" s="95" t="s">
        <v>101</v>
      </c>
      <c r="C16" s="96">
        <f t="shared" si="3"/>
        <v>132799.18</v>
      </c>
      <c r="D16" s="96">
        <f t="shared" si="3"/>
        <v>146217.37</v>
      </c>
      <c r="E16" s="96">
        <f t="shared" si="3"/>
        <v>144842.37</v>
      </c>
      <c r="F16" s="93">
        <f t="shared" si="0"/>
        <v>109.06872316530871</v>
      </c>
      <c r="G16" s="92">
        <f>(E16/D16)*100</f>
        <v>99.059619250435162</v>
      </c>
      <c r="K16" s="90"/>
    </row>
    <row r="17" spans="1:11" ht="15" customHeight="1" x14ac:dyDescent="0.2">
      <c r="A17" s="94">
        <v>671</v>
      </c>
      <c r="B17" s="91" t="s">
        <v>112</v>
      </c>
      <c r="C17" s="96">
        <f>C18+C19</f>
        <v>132799.18</v>
      </c>
      <c r="D17" s="96">
        <v>146217.37</v>
      </c>
      <c r="E17" s="96">
        <f>E18+E19</f>
        <v>144842.37</v>
      </c>
      <c r="F17" s="93">
        <f t="shared" si="0"/>
        <v>109.06872316530871</v>
      </c>
      <c r="G17" s="92"/>
      <c r="K17" s="90"/>
    </row>
    <row r="18" spans="1:11" ht="15" customHeight="1" x14ac:dyDescent="0.2">
      <c r="A18" s="94">
        <v>6711</v>
      </c>
      <c r="B18" s="91" t="s">
        <v>113</v>
      </c>
      <c r="C18" s="97">
        <v>132799.18</v>
      </c>
      <c r="D18" s="98">
        <v>0</v>
      </c>
      <c r="E18" s="97">
        <v>134935.94</v>
      </c>
      <c r="F18" s="93">
        <f t="shared" si="0"/>
        <v>101.60901595928529</v>
      </c>
      <c r="G18" s="93"/>
      <c r="K18" s="90"/>
    </row>
    <row r="19" spans="1:11" ht="15" customHeight="1" x14ac:dyDescent="0.2">
      <c r="A19" s="91">
        <v>6712</v>
      </c>
      <c r="B19" s="91" t="s">
        <v>114</v>
      </c>
      <c r="C19" s="92">
        <v>0</v>
      </c>
      <c r="D19" s="92">
        <v>0</v>
      </c>
      <c r="E19" s="92">
        <v>9906.43</v>
      </c>
      <c r="F19" s="93">
        <v>0</v>
      </c>
      <c r="G19" s="92"/>
      <c r="K19" s="90"/>
    </row>
    <row r="20" spans="1:11" x14ac:dyDescent="0.2">
      <c r="A20" s="182" t="s">
        <v>115</v>
      </c>
      <c r="B20" s="182"/>
      <c r="C20" s="88">
        <f t="shared" ref="C20:D22" si="4">C21</f>
        <v>9200.35</v>
      </c>
      <c r="D20" s="88">
        <f t="shared" si="4"/>
        <v>14400</v>
      </c>
      <c r="E20" s="88">
        <f>SUM(E24:E24)</f>
        <v>14492.7</v>
      </c>
      <c r="F20" s="89">
        <f t="shared" si="0"/>
        <v>157.52335508975202</v>
      </c>
      <c r="G20" s="89">
        <f>(E20/D20)*100</f>
        <v>100.64375000000001</v>
      </c>
      <c r="K20" s="90"/>
    </row>
    <row r="21" spans="1:11" ht="15" customHeight="1" x14ac:dyDescent="0.2">
      <c r="A21" s="91">
        <v>6</v>
      </c>
      <c r="B21" s="91" t="s">
        <v>2</v>
      </c>
      <c r="C21" s="92">
        <f t="shared" si="4"/>
        <v>9200.35</v>
      </c>
      <c r="D21" s="92">
        <f t="shared" si="4"/>
        <v>14400</v>
      </c>
      <c r="E21" s="92">
        <f>E22</f>
        <v>14492.7</v>
      </c>
      <c r="F21" s="93">
        <f t="shared" si="0"/>
        <v>157.52335508975202</v>
      </c>
      <c r="G21" s="92">
        <f t="shared" ref="G21" si="5">(E21/D21)*100</f>
        <v>100.64375000000001</v>
      </c>
      <c r="K21" s="90"/>
    </row>
    <row r="22" spans="1:11" ht="15" customHeight="1" x14ac:dyDescent="0.2">
      <c r="A22" s="91">
        <v>65</v>
      </c>
      <c r="B22" s="91" t="s">
        <v>116</v>
      </c>
      <c r="C22" s="92">
        <f t="shared" si="4"/>
        <v>9200.35</v>
      </c>
      <c r="D22" s="92">
        <v>14400</v>
      </c>
      <c r="E22" s="92">
        <f>E23</f>
        <v>14492.7</v>
      </c>
      <c r="F22" s="93">
        <f t="shared" si="0"/>
        <v>157.52335508975202</v>
      </c>
      <c r="G22" s="92">
        <f>(E22/D22)*100</f>
        <v>100.64375000000001</v>
      </c>
      <c r="K22" s="90"/>
    </row>
    <row r="23" spans="1:11" ht="15" customHeight="1" x14ac:dyDescent="0.2">
      <c r="A23" s="91">
        <v>652</v>
      </c>
      <c r="B23" s="91" t="s">
        <v>117</v>
      </c>
      <c r="C23" s="92">
        <f>C24</f>
        <v>9200.35</v>
      </c>
      <c r="D23" s="92">
        <v>0</v>
      </c>
      <c r="E23" s="92">
        <f>E24</f>
        <v>14492.7</v>
      </c>
      <c r="F23" s="93">
        <f t="shared" si="0"/>
        <v>157.52335508975202</v>
      </c>
      <c r="G23" s="92"/>
      <c r="K23" s="90"/>
    </row>
    <row r="24" spans="1:11" ht="15" customHeight="1" x14ac:dyDescent="0.2">
      <c r="A24" s="91">
        <v>6526</v>
      </c>
      <c r="B24" s="91" t="s">
        <v>118</v>
      </c>
      <c r="C24" s="92">
        <v>9200.35</v>
      </c>
      <c r="D24" s="92">
        <v>0</v>
      </c>
      <c r="E24" s="92">
        <v>14492.7</v>
      </c>
      <c r="F24" s="93">
        <f t="shared" si="0"/>
        <v>157.52335508975202</v>
      </c>
      <c r="G24" s="92"/>
      <c r="K24" s="90"/>
    </row>
    <row r="25" spans="1:11" x14ac:dyDescent="0.2">
      <c r="A25" s="182" t="s">
        <v>119</v>
      </c>
      <c r="B25" s="182"/>
      <c r="C25" s="88">
        <f>SUM(C26:C26)</f>
        <v>1342843.51</v>
      </c>
      <c r="D25" s="88">
        <f>SUM(D26:D26)</f>
        <v>1514786.17</v>
      </c>
      <c r="E25" s="88">
        <f>SUM(E26:E26)</f>
        <v>1510891.75</v>
      </c>
      <c r="F25" s="89">
        <f t="shared" si="0"/>
        <v>112.51435768565467</v>
      </c>
      <c r="G25" s="89">
        <f>(E25/D25)*100</f>
        <v>99.742906287558725</v>
      </c>
      <c r="K25" s="90"/>
    </row>
    <row r="26" spans="1:11" ht="15" customHeight="1" x14ac:dyDescent="0.2">
      <c r="A26" s="91">
        <v>6</v>
      </c>
      <c r="B26" s="91" t="s">
        <v>2</v>
      </c>
      <c r="C26" s="92">
        <f>C27</f>
        <v>1342843.51</v>
      </c>
      <c r="D26" s="92">
        <f>D27</f>
        <v>1514786.17</v>
      </c>
      <c r="E26" s="92">
        <f>E27</f>
        <v>1510891.75</v>
      </c>
      <c r="F26" s="93">
        <f t="shared" si="0"/>
        <v>112.51435768565467</v>
      </c>
      <c r="G26" s="92">
        <f>(E26/D26)*100</f>
        <v>99.742906287558725</v>
      </c>
      <c r="K26" s="90"/>
    </row>
    <row r="27" spans="1:11" ht="15" customHeight="1" x14ac:dyDescent="0.2">
      <c r="A27" s="91">
        <v>63</v>
      </c>
      <c r="B27" s="91" t="s">
        <v>120</v>
      </c>
      <c r="C27" s="92">
        <f>C28+C31</f>
        <v>1342843.51</v>
      </c>
      <c r="D27" s="92">
        <v>1514786.17</v>
      </c>
      <c r="E27" s="92">
        <f>E28+E31</f>
        <v>1510891.75</v>
      </c>
      <c r="F27" s="93">
        <f t="shared" si="0"/>
        <v>112.51435768565467</v>
      </c>
      <c r="G27" s="92">
        <f>(E27/D27)*100</f>
        <v>99.742906287558725</v>
      </c>
      <c r="K27" s="90"/>
    </row>
    <row r="28" spans="1:11" ht="15" customHeight="1" x14ac:dyDescent="0.2">
      <c r="A28" s="91">
        <v>636</v>
      </c>
      <c r="B28" s="91" t="s">
        <v>121</v>
      </c>
      <c r="C28" s="92">
        <f>C29+C30</f>
        <v>1341682.19</v>
      </c>
      <c r="D28" s="92">
        <v>0</v>
      </c>
      <c r="E28" s="92">
        <f>E29+E30</f>
        <v>1510891.75</v>
      </c>
      <c r="F28" s="93">
        <f t="shared" si="0"/>
        <v>112.61174675054755</v>
      </c>
      <c r="G28" s="92"/>
      <c r="K28" s="90"/>
    </row>
    <row r="29" spans="1:11" ht="15" customHeight="1" x14ac:dyDescent="0.2">
      <c r="A29" s="91">
        <v>6361</v>
      </c>
      <c r="B29" s="91" t="s">
        <v>122</v>
      </c>
      <c r="C29" s="92">
        <v>1340815.6399999999</v>
      </c>
      <c r="D29" s="92">
        <v>0</v>
      </c>
      <c r="E29" s="92">
        <v>1510094.75</v>
      </c>
      <c r="F29" s="93">
        <f t="shared" si="0"/>
        <v>112.62508468352893</v>
      </c>
      <c r="G29" s="92"/>
      <c r="K29" s="90"/>
    </row>
    <row r="30" spans="1:11" ht="15" customHeight="1" x14ac:dyDescent="0.2">
      <c r="A30" s="91">
        <v>6362</v>
      </c>
      <c r="B30" s="91" t="s">
        <v>123</v>
      </c>
      <c r="C30" s="92">
        <v>866.55</v>
      </c>
      <c r="D30" s="92">
        <v>0</v>
      </c>
      <c r="E30" s="92">
        <v>797</v>
      </c>
      <c r="F30" s="93">
        <f t="shared" si="0"/>
        <v>91.973919566095446</v>
      </c>
      <c r="G30" s="92"/>
      <c r="K30" s="90"/>
    </row>
    <row r="31" spans="1:11" ht="15" customHeight="1" x14ac:dyDescent="0.2">
      <c r="A31" s="91">
        <v>639</v>
      </c>
      <c r="B31" s="91" t="s">
        <v>124</v>
      </c>
      <c r="C31" s="92">
        <f>C32</f>
        <v>1161.32</v>
      </c>
      <c r="D31" s="92">
        <v>0</v>
      </c>
      <c r="E31" s="92">
        <f>E32</f>
        <v>0</v>
      </c>
      <c r="F31" s="93">
        <f t="shared" si="0"/>
        <v>0</v>
      </c>
      <c r="G31" s="92"/>
      <c r="K31" s="90"/>
    </row>
    <row r="32" spans="1:11" ht="15" customHeight="1" x14ac:dyDescent="0.2">
      <c r="A32" s="91">
        <v>6391</v>
      </c>
      <c r="B32" s="91" t="s">
        <v>125</v>
      </c>
      <c r="C32" s="92">
        <v>1161.32</v>
      </c>
      <c r="D32" s="92">
        <v>0</v>
      </c>
      <c r="E32" s="92"/>
      <c r="F32" s="93">
        <f t="shared" si="0"/>
        <v>0</v>
      </c>
      <c r="G32" s="92"/>
      <c r="K32" s="90"/>
    </row>
    <row r="33" spans="1:11" x14ac:dyDescent="0.2">
      <c r="A33" s="182" t="s">
        <v>126</v>
      </c>
      <c r="B33" s="182"/>
      <c r="C33" s="88">
        <f>C34</f>
        <v>112873.68</v>
      </c>
      <c r="D33" s="88">
        <f>D34</f>
        <v>96115</v>
      </c>
      <c r="E33" s="88">
        <f>SUM(E34:E34)</f>
        <v>95792.1</v>
      </c>
      <c r="F33" s="89">
        <f t="shared" si="0"/>
        <v>84.86664030090985</v>
      </c>
      <c r="G33" s="89">
        <f>(E33/D33)*100</f>
        <v>99.664048275503319</v>
      </c>
      <c r="K33" s="90"/>
    </row>
    <row r="34" spans="1:11" ht="15" customHeight="1" x14ac:dyDescent="0.2">
      <c r="A34" s="91">
        <v>6</v>
      </c>
      <c r="B34" s="91" t="s">
        <v>2</v>
      </c>
      <c r="C34" s="92">
        <f>C35</f>
        <v>112873.68</v>
      </c>
      <c r="D34" s="92">
        <f>D35</f>
        <v>96115</v>
      </c>
      <c r="E34" s="92">
        <f>E35</f>
        <v>95792.1</v>
      </c>
      <c r="F34" s="93">
        <f t="shared" si="0"/>
        <v>84.86664030090985</v>
      </c>
      <c r="G34" s="92">
        <f>(E34/D34)*100</f>
        <v>99.664048275503319</v>
      </c>
      <c r="K34" s="90"/>
    </row>
    <row r="35" spans="1:11" ht="15" customHeight="1" x14ac:dyDescent="0.2">
      <c r="A35" s="91">
        <v>63</v>
      </c>
      <c r="B35" s="91" t="s">
        <v>127</v>
      </c>
      <c r="C35" s="92">
        <f>C36+C38</f>
        <v>112873.68</v>
      </c>
      <c r="D35" s="92">
        <v>96115</v>
      </c>
      <c r="E35" s="92">
        <f>E36+E38</f>
        <v>95792.1</v>
      </c>
      <c r="F35" s="93">
        <f t="shared" si="0"/>
        <v>84.86664030090985</v>
      </c>
      <c r="G35" s="92">
        <f>(E35/D35)*100</f>
        <v>99.664048275503319</v>
      </c>
      <c r="K35" s="90"/>
    </row>
    <row r="36" spans="1:11" ht="15" customHeight="1" x14ac:dyDescent="0.2">
      <c r="A36" s="91">
        <v>632</v>
      </c>
      <c r="B36" s="91" t="s">
        <v>128</v>
      </c>
      <c r="C36" s="92">
        <f>C37</f>
        <v>9438.76</v>
      </c>
      <c r="D36" s="92">
        <v>0</v>
      </c>
      <c r="E36" s="92">
        <f>E37</f>
        <v>0</v>
      </c>
      <c r="F36" s="93">
        <f t="shared" si="0"/>
        <v>0</v>
      </c>
      <c r="G36" s="92"/>
      <c r="K36" s="90"/>
    </row>
    <row r="37" spans="1:11" ht="15" customHeight="1" x14ac:dyDescent="0.2">
      <c r="A37" s="91">
        <v>6323</v>
      </c>
      <c r="B37" s="91" t="s">
        <v>129</v>
      </c>
      <c r="C37" s="92">
        <v>9438.76</v>
      </c>
      <c r="D37" s="92">
        <v>0</v>
      </c>
      <c r="E37" s="92">
        <v>0</v>
      </c>
      <c r="F37" s="93">
        <f t="shared" si="0"/>
        <v>0</v>
      </c>
      <c r="G37" s="92"/>
      <c r="K37" s="90"/>
    </row>
    <row r="38" spans="1:11" ht="15" customHeight="1" x14ac:dyDescent="0.2">
      <c r="A38" s="91">
        <v>638</v>
      </c>
      <c r="B38" s="91" t="s">
        <v>130</v>
      </c>
      <c r="C38" s="92">
        <f>C39</f>
        <v>103434.92</v>
      </c>
      <c r="D38" s="92">
        <v>0</v>
      </c>
      <c r="E38" s="92">
        <f>E39</f>
        <v>95792.1</v>
      </c>
      <c r="F38" s="93">
        <f t="shared" si="0"/>
        <v>92.610986695789009</v>
      </c>
      <c r="G38" s="92"/>
      <c r="K38" s="90"/>
    </row>
    <row r="39" spans="1:11" ht="15" customHeight="1" x14ac:dyDescent="0.2">
      <c r="A39" s="91">
        <v>6381</v>
      </c>
      <c r="B39" s="91" t="s">
        <v>131</v>
      </c>
      <c r="C39" s="92">
        <v>103434.92</v>
      </c>
      <c r="D39" s="92">
        <v>0</v>
      </c>
      <c r="E39" s="92">
        <v>95792.1</v>
      </c>
      <c r="F39" s="93">
        <f t="shared" si="0"/>
        <v>92.610986695789009</v>
      </c>
      <c r="G39" s="92"/>
      <c r="K39" s="90"/>
    </row>
    <row r="40" spans="1:11" x14ac:dyDescent="0.2">
      <c r="A40" s="182" t="s">
        <v>132</v>
      </c>
      <c r="B40" s="182"/>
      <c r="C40" s="88">
        <f>SUM(C41:C41)</f>
        <v>5378.34</v>
      </c>
      <c r="D40" s="88">
        <f>SUM(D41:D41)</f>
        <v>7530.55</v>
      </c>
      <c r="E40" s="88">
        <f>SUM(E41:E41)</f>
        <v>6866.94</v>
      </c>
      <c r="F40" s="89">
        <f t="shared" si="0"/>
        <v>127.67768493624425</v>
      </c>
      <c r="G40" s="89">
        <f>(E40/D40)*100</f>
        <v>91.187761850064064</v>
      </c>
      <c r="K40" s="90"/>
    </row>
    <row r="41" spans="1:11" ht="15" customHeight="1" x14ac:dyDescent="0.2">
      <c r="A41" s="91">
        <v>6</v>
      </c>
      <c r="B41" s="91" t="s">
        <v>2</v>
      </c>
      <c r="C41" s="92">
        <f t="shared" ref="C41:D42" si="6">C42</f>
        <v>5378.34</v>
      </c>
      <c r="D41" s="92">
        <f t="shared" si="6"/>
        <v>7530.55</v>
      </c>
      <c r="E41" s="92">
        <f>E42</f>
        <v>6866.94</v>
      </c>
      <c r="F41" s="93">
        <f t="shared" si="0"/>
        <v>127.67768493624425</v>
      </c>
      <c r="G41" s="92">
        <f>(E41/D41)*100</f>
        <v>91.187761850064064</v>
      </c>
      <c r="K41" s="90"/>
    </row>
    <row r="42" spans="1:11" ht="15" customHeight="1" x14ac:dyDescent="0.2">
      <c r="A42" s="91">
        <v>66</v>
      </c>
      <c r="B42" s="91" t="s">
        <v>100</v>
      </c>
      <c r="C42" s="92">
        <f t="shared" si="6"/>
        <v>5378.34</v>
      </c>
      <c r="D42" s="92">
        <v>7530.55</v>
      </c>
      <c r="E42" s="92">
        <f>E43</f>
        <v>6866.94</v>
      </c>
      <c r="F42" s="93">
        <f t="shared" si="0"/>
        <v>127.67768493624425</v>
      </c>
      <c r="G42" s="92">
        <f>(E42/D42)*100</f>
        <v>91.187761850064064</v>
      </c>
      <c r="K42" s="90"/>
    </row>
    <row r="43" spans="1:11" ht="15" customHeight="1" x14ac:dyDescent="0.2">
      <c r="A43" s="91">
        <v>663</v>
      </c>
      <c r="B43" s="91" t="s">
        <v>133</v>
      </c>
      <c r="C43" s="92">
        <f>C44</f>
        <v>5378.34</v>
      </c>
      <c r="D43" s="92">
        <v>0</v>
      </c>
      <c r="E43" s="92">
        <f>E44</f>
        <v>6866.94</v>
      </c>
      <c r="F43" s="93">
        <f t="shared" si="0"/>
        <v>127.67768493624425</v>
      </c>
      <c r="G43" s="92"/>
      <c r="K43" s="90"/>
    </row>
    <row r="44" spans="1:11" ht="15" customHeight="1" x14ac:dyDescent="0.2">
      <c r="A44" s="91">
        <v>6631</v>
      </c>
      <c r="B44" s="91" t="s">
        <v>42</v>
      </c>
      <c r="C44" s="92">
        <v>5378.34</v>
      </c>
      <c r="D44" s="92">
        <v>0</v>
      </c>
      <c r="E44" s="92">
        <v>6866.94</v>
      </c>
      <c r="F44" s="93">
        <f t="shared" si="0"/>
        <v>127.67768493624425</v>
      </c>
      <c r="G44" s="92"/>
      <c r="K44" s="90"/>
    </row>
    <row r="45" spans="1:11" x14ac:dyDescent="0.2">
      <c r="A45" s="182" t="s">
        <v>134</v>
      </c>
      <c r="B45" s="182"/>
      <c r="C45" s="88">
        <f>SUM(C49:C49)</f>
        <v>117.46</v>
      </c>
      <c r="D45" s="88">
        <f>SUM(D47)</f>
        <v>118.12</v>
      </c>
      <c r="E45" s="88">
        <f>SUM(E49)</f>
        <v>117.52</v>
      </c>
      <c r="F45" s="89">
        <f t="shared" si="0"/>
        <v>100.05108121913844</v>
      </c>
      <c r="G45" s="89">
        <f>(E45/D45)*100</f>
        <v>99.492041991195393</v>
      </c>
      <c r="K45" s="90"/>
    </row>
    <row r="46" spans="1:11" ht="15" customHeight="1" x14ac:dyDescent="0.2">
      <c r="A46" s="94">
        <v>7</v>
      </c>
      <c r="B46" s="95" t="s">
        <v>135</v>
      </c>
      <c r="C46" s="96">
        <f t="shared" ref="C46:E47" si="7">C47</f>
        <v>117.46</v>
      </c>
      <c r="D46" s="96">
        <f t="shared" si="7"/>
        <v>118.12</v>
      </c>
      <c r="E46" s="96">
        <f t="shared" si="7"/>
        <v>117.52</v>
      </c>
      <c r="F46" s="93">
        <f t="shared" si="0"/>
        <v>100.05108121913844</v>
      </c>
      <c r="G46" s="92">
        <f>(E46/D46)*100</f>
        <v>99.492041991195393</v>
      </c>
      <c r="K46" s="90"/>
    </row>
    <row r="47" spans="1:11" ht="15" customHeight="1" x14ac:dyDescent="0.2">
      <c r="A47" s="94">
        <v>72</v>
      </c>
      <c r="B47" s="95" t="s">
        <v>136</v>
      </c>
      <c r="C47" s="96">
        <f t="shared" si="7"/>
        <v>117.46</v>
      </c>
      <c r="D47" s="96">
        <v>118.12</v>
      </c>
      <c r="E47" s="96">
        <f t="shared" si="7"/>
        <v>117.52</v>
      </c>
      <c r="F47" s="93">
        <f t="shared" si="0"/>
        <v>100.05108121913844</v>
      </c>
      <c r="G47" s="92">
        <f>(E47/D47)*100</f>
        <v>99.492041991195393</v>
      </c>
      <c r="K47" s="90"/>
    </row>
    <row r="48" spans="1:11" ht="15" customHeight="1" x14ac:dyDescent="0.2">
      <c r="A48" s="94">
        <v>721</v>
      </c>
      <c r="B48" s="91" t="s">
        <v>137</v>
      </c>
      <c r="C48" s="96">
        <f>C49</f>
        <v>117.46</v>
      </c>
      <c r="D48" s="96">
        <v>0</v>
      </c>
      <c r="E48" s="96">
        <f>E49</f>
        <v>117.52</v>
      </c>
      <c r="F48" s="93">
        <f t="shared" si="0"/>
        <v>100.05108121913844</v>
      </c>
      <c r="G48" s="92"/>
      <c r="K48" s="90"/>
    </row>
    <row r="49" spans="1:11" ht="15" customHeight="1" x14ac:dyDescent="0.2">
      <c r="A49" s="91">
        <v>7211</v>
      </c>
      <c r="B49" s="91" t="s">
        <v>138</v>
      </c>
      <c r="C49" s="92">
        <v>117.46</v>
      </c>
      <c r="D49" s="92">
        <v>0</v>
      </c>
      <c r="E49" s="92">
        <v>117.52</v>
      </c>
      <c r="F49" s="93">
        <f t="shared" si="0"/>
        <v>100.05108121913844</v>
      </c>
      <c r="G49" s="92"/>
      <c r="K49" s="90"/>
    </row>
    <row r="50" spans="1:11" ht="15" customHeight="1" x14ac:dyDescent="0.2">
      <c r="A50" s="182" t="s">
        <v>177</v>
      </c>
      <c r="B50" s="182"/>
      <c r="C50" s="88">
        <f>SUM(C54:C54)</f>
        <v>0</v>
      </c>
      <c r="D50" s="88">
        <f>D51</f>
        <v>4779.3999999999996</v>
      </c>
      <c r="E50" s="88">
        <f>SUM(E54)</f>
        <v>4502.78</v>
      </c>
      <c r="F50" s="89" t="e">
        <f t="shared" ref="F50:F54" si="8">(E50/C50)*100</f>
        <v>#DIV/0!</v>
      </c>
      <c r="G50" s="89">
        <f>(E50/D50)*100</f>
        <v>94.212244214754989</v>
      </c>
      <c r="K50" s="90"/>
    </row>
    <row r="51" spans="1:11" ht="15" customHeight="1" x14ac:dyDescent="0.2">
      <c r="A51" s="94">
        <v>6</v>
      </c>
      <c r="B51" s="95" t="s">
        <v>2</v>
      </c>
      <c r="C51" s="96">
        <f t="shared" ref="C51:E52" si="9">C52</f>
        <v>0</v>
      </c>
      <c r="D51" s="96">
        <f t="shared" si="9"/>
        <v>4779.3999999999996</v>
      </c>
      <c r="E51" s="96">
        <f t="shared" si="9"/>
        <v>4502.78</v>
      </c>
      <c r="F51" s="93" t="e">
        <f t="shared" si="8"/>
        <v>#DIV/0!</v>
      </c>
      <c r="G51" s="92">
        <f>(E51/D51)*100</f>
        <v>94.212244214754989</v>
      </c>
      <c r="K51" s="90"/>
    </row>
    <row r="52" spans="1:11" ht="15" customHeight="1" x14ac:dyDescent="0.2">
      <c r="A52" s="94">
        <v>67</v>
      </c>
      <c r="B52" s="95" t="s">
        <v>101</v>
      </c>
      <c r="C52" s="96">
        <f t="shared" si="9"/>
        <v>0</v>
      </c>
      <c r="D52" s="96">
        <v>4779.3999999999996</v>
      </c>
      <c r="E52" s="96">
        <f t="shared" si="9"/>
        <v>4502.78</v>
      </c>
      <c r="F52" s="93" t="e">
        <f t="shared" si="8"/>
        <v>#DIV/0!</v>
      </c>
      <c r="G52" s="92">
        <f>(E52/D52)*100</f>
        <v>94.212244214754989</v>
      </c>
      <c r="K52" s="90"/>
    </row>
    <row r="53" spans="1:11" ht="15" customHeight="1" x14ac:dyDescent="0.2">
      <c r="A53" s="94">
        <v>671</v>
      </c>
      <c r="B53" s="91" t="s">
        <v>112</v>
      </c>
      <c r="C53" s="96">
        <f>C54</f>
        <v>0</v>
      </c>
      <c r="D53" s="96">
        <v>0</v>
      </c>
      <c r="E53" s="96">
        <f>E54</f>
        <v>4502.78</v>
      </c>
      <c r="F53" s="93" t="e">
        <f t="shared" si="8"/>
        <v>#DIV/0!</v>
      </c>
      <c r="G53" s="92"/>
      <c r="K53" s="90"/>
    </row>
    <row r="54" spans="1:11" x14ac:dyDescent="0.2">
      <c r="A54" s="91">
        <v>6711</v>
      </c>
      <c r="B54" s="91" t="s">
        <v>113</v>
      </c>
      <c r="C54" s="92">
        <v>0</v>
      </c>
      <c r="D54" s="92">
        <v>0</v>
      </c>
      <c r="E54" s="92">
        <v>4502.78</v>
      </c>
      <c r="F54" s="93" t="e">
        <f t="shared" si="8"/>
        <v>#DIV/0!</v>
      </c>
      <c r="G54" s="92"/>
      <c r="K54" s="90"/>
    </row>
    <row r="55" spans="1:11" x14ac:dyDescent="0.2">
      <c r="A55" s="191" t="s">
        <v>204</v>
      </c>
      <c r="B55" s="191"/>
      <c r="C55" s="88">
        <f>SUM(C59:C59)</f>
        <v>0</v>
      </c>
      <c r="D55" s="88">
        <f>D56</f>
        <v>1469.28</v>
      </c>
      <c r="E55" s="88">
        <f>E56</f>
        <v>1424.49</v>
      </c>
      <c r="F55" s="89" t="e">
        <f t="shared" ref="F55:F59" si="10">(E55/C55)*100</f>
        <v>#DIV/0!</v>
      </c>
      <c r="G55" s="89">
        <f>(E55/D55)*100</f>
        <v>96.951568114995098</v>
      </c>
      <c r="K55" s="90"/>
    </row>
    <row r="56" spans="1:11" ht="14.25" customHeight="1" x14ac:dyDescent="0.2">
      <c r="A56" s="94">
        <v>6</v>
      </c>
      <c r="B56" s="95" t="s">
        <v>2</v>
      </c>
      <c r="C56" s="96">
        <f t="shared" ref="C56:E57" si="11">C57</f>
        <v>0</v>
      </c>
      <c r="D56" s="96">
        <f t="shared" si="11"/>
        <v>1469.28</v>
      </c>
      <c r="E56" s="96">
        <f>E57</f>
        <v>1424.49</v>
      </c>
      <c r="F56" s="93" t="e">
        <f t="shared" si="10"/>
        <v>#DIV/0!</v>
      </c>
      <c r="G56" s="92">
        <f>(E56/D56)*100</f>
        <v>96.951568114995098</v>
      </c>
      <c r="K56" s="90"/>
    </row>
    <row r="57" spans="1:11" ht="12.75" customHeight="1" x14ac:dyDescent="0.2">
      <c r="A57" s="94">
        <v>63</v>
      </c>
      <c r="B57" s="91" t="s">
        <v>14</v>
      </c>
      <c r="C57" s="96">
        <f t="shared" si="11"/>
        <v>0</v>
      </c>
      <c r="D57" s="96">
        <v>1469.28</v>
      </c>
      <c r="E57" s="96">
        <f t="shared" si="11"/>
        <v>1424.49</v>
      </c>
      <c r="F57" s="93" t="e">
        <f t="shared" si="10"/>
        <v>#DIV/0!</v>
      </c>
      <c r="G57" s="92">
        <f>(E57/D57)*100</f>
        <v>96.951568114995098</v>
      </c>
      <c r="K57" s="90"/>
    </row>
    <row r="58" spans="1:11" ht="13.5" customHeight="1" x14ac:dyDescent="0.2">
      <c r="A58" s="94">
        <v>639</v>
      </c>
      <c r="B58" s="91" t="s">
        <v>124</v>
      </c>
      <c r="C58" s="96">
        <f>C59</f>
        <v>0</v>
      </c>
      <c r="D58" s="96">
        <v>0</v>
      </c>
      <c r="E58" s="96">
        <f>E59+E60</f>
        <v>1424.49</v>
      </c>
      <c r="F58" s="93" t="e">
        <f t="shared" si="10"/>
        <v>#DIV/0!</v>
      </c>
      <c r="G58" s="92"/>
      <c r="K58" s="90"/>
    </row>
    <row r="59" spans="1:11" ht="13.5" customHeight="1" x14ac:dyDescent="0.2">
      <c r="A59" s="91">
        <v>6391</v>
      </c>
      <c r="B59" s="91" t="s">
        <v>125</v>
      </c>
      <c r="C59" s="92">
        <v>0</v>
      </c>
      <c r="D59" s="92">
        <v>0</v>
      </c>
      <c r="E59" s="92">
        <v>213.67</v>
      </c>
      <c r="F59" s="93" t="e">
        <f t="shared" si="10"/>
        <v>#DIV/0!</v>
      </c>
      <c r="G59" s="92"/>
      <c r="K59" s="90"/>
    </row>
    <row r="60" spans="1:11" x14ac:dyDescent="0.2">
      <c r="A60" s="91">
        <v>6393</v>
      </c>
      <c r="B60" s="91" t="s">
        <v>203</v>
      </c>
      <c r="C60" s="92">
        <v>0</v>
      </c>
      <c r="D60" s="92">
        <v>0</v>
      </c>
      <c r="E60" s="92">
        <v>1210.82</v>
      </c>
      <c r="F60" s="93" t="e">
        <f t="shared" ref="F60" si="12">(E60/C60)*100</f>
        <v>#DIV/0!</v>
      </c>
      <c r="G60" s="92"/>
      <c r="K60" s="90"/>
    </row>
    <row r="61" spans="1:11" x14ac:dyDescent="0.2">
      <c r="C61" s="90"/>
      <c r="D61" s="90"/>
      <c r="E61" s="90"/>
      <c r="F61" s="90"/>
      <c r="G61" s="90"/>
      <c r="K61" s="90"/>
    </row>
    <row r="62" spans="1:11" ht="38.25" x14ac:dyDescent="0.2">
      <c r="A62" s="99"/>
      <c r="B62" s="84" t="s">
        <v>6</v>
      </c>
      <c r="C62" s="84" t="s">
        <v>183</v>
      </c>
      <c r="D62" s="84" t="s">
        <v>184</v>
      </c>
      <c r="E62" s="84" t="s">
        <v>185</v>
      </c>
      <c r="F62" s="84" t="s">
        <v>182</v>
      </c>
      <c r="G62" s="84" t="s">
        <v>181</v>
      </c>
      <c r="K62" s="90"/>
    </row>
    <row r="63" spans="1:11" x14ac:dyDescent="0.2">
      <c r="A63" s="189" t="s">
        <v>7</v>
      </c>
      <c r="B63" s="190"/>
      <c r="C63" s="100">
        <f>C64+C280</f>
        <v>1684292.5799999998</v>
      </c>
      <c r="D63" s="100">
        <f>D64+D280</f>
        <v>1880376.75</v>
      </c>
      <c r="E63" s="100">
        <f>E64+E280</f>
        <v>1785092.2700000003</v>
      </c>
      <c r="F63" s="89">
        <f>(E63/C63)*100</f>
        <v>105.98469002339253</v>
      </c>
      <c r="G63" s="101">
        <f t="shared" ref="G63:G68" si="13">(E63/D63)*100</f>
        <v>94.932692078861336</v>
      </c>
      <c r="K63" s="90"/>
    </row>
    <row r="64" spans="1:11" x14ac:dyDescent="0.2">
      <c r="A64" s="189" t="s">
        <v>188</v>
      </c>
      <c r="B64" s="192"/>
      <c r="C64" s="100">
        <f>C65+C210</f>
        <v>1524658.0999999999</v>
      </c>
      <c r="D64" s="100">
        <f>D65+D210</f>
        <v>1725014.17</v>
      </c>
      <c r="E64" s="100">
        <f>E65+E210</f>
        <v>1683076.6400000001</v>
      </c>
      <c r="F64" s="89">
        <f>(E64/C64)*100</f>
        <v>110.39043048405412</v>
      </c>
      <c r="G64" s="101">
        <f t="shared" si="13"/>
        <v>97.568858811171395</v>
      </c>
      <c r="K64" s="90"/>
    </row>
    <row r="65" spans="1:11" x14ac:dyDescent="0.2">
      <c r="A65" s="191" t="s">
        <v>139</v>
      </c>
      <c r="B65" s="191"/>
      <c r="C65" s="88">
        <f>C66+C93+C112+C145+C155+C164+C192+C201</f>
        <v>1503118.67</v>
      </c>
      <c r="D65" s="88">
        <f>D66+D93+D112+D145+D155+D164+D192+D201</f>
        <v>1700262.8399999999</v>
      </c>
      <c r="E65" s="88">
        <f>E66+E93+E112+E145+E155+E164+E192+E201</f>
        <v>1664206.6900000002</v>
      </c>
      <c r="F65" s="89">
        <f t="shared" ref="F65:F132" si="14">(E65/C65)*100</f>
        <v>110.71691964281172</v>
      </c>
      <c r="G65" s="101">
        <f t="shared" si="13"/>
        <v>97.879377873129329</v>
      </c>
      <c r="K65" s="90"/>
    </row>
    <row r="66" spans="1:11" x14ac:dyDescent="0.2">
      <c r="A66" s="181" t="s">
        <v>140</v>
      </c>
      <c r="B66" s="181"/>
      <c r="C66" s="102">
        <f>C67</f>
        <v>24032.65</v>
      </c>
      <c r="D66" s="102">
        <f t="shared" ref="D66:E66" si="15">D67</f>
        <v>24610.949999999997</v>
      </c>
      <c r="E66" s="102">
        <f t="shared" si="15"/>
        <v>20634.18</v>
      </c>
      <c r="F66" s="110">
        <f t="shared" si="14"/>
        <v>85.858946058799162</v>
      </c>
      <c r="G66" s="111">
        <f t="shared" si="13"/>
        <v>83.841460813174635</v>
      </c>
      <c r="K66" s="90"/>
    </row>
    <row r="67" spans="1:11" ht="15" customHeight="1" x14ac:dyDescent="0.2">
      <c r="A67" s="103">
        <v>3</v>
      </c>
      <c r="B67" s="103" t="s">
        <v>3</v>
      </c>
      <c r="C67" s="104">
        <f>C68+C73+C90</f>
        <v>24032.65</v>
      </c>
      <c r="D67" s="104">
        <f>D68+D73+D90</f>
        <v>24610.949999999997</v>
      </c>
      <c r="E67" s="104">
        <f>E68+E73+E90</f>
        <v>20634.18</v>
      </c>
      <c r="F67" s="112">
        <f t="shared" si="14"/>
        <v>85.858946058799162</v>
      </c>
      <c r="G67" s="113">
        <f t="shared" si="13"/>
        <v>83.841460813174635</v>
      </c>
      <c r="K67" s="90"/>
    </row>
    <row r="68" spans="1:11" ht="15" customHeight="1" x14ac:dyDescent="0.2">
      <c r="A68" s="103">
        <v>31</v>
      </c>
      <c r="B68" s="103" t="s">
        <v>4</v>
      </c>
      <c r="C68" s="104">
        <f>C69+C71</f>
        <v>18186.830000000002</v>
      </c>
      <c r="D68" s="104">
        <v>19327.759999999998</v>
      </c>
      <c r="E68" s="104">
        <f t="shared" ref="E68" si="16">E69+E71</f>
        <v>19327.759999999998</v>
      </c>
      <c r="F68" s="112">
        <f t="shared" si="14"/>
        <v>106.27338574122041</v>
      </c>
      <c r="G68" s="113">
        <f t="shared" si="13"/>
        <v>100</v>
      </c>
      <c r="K68" s="90"/>
    </row>
    <row r="69" spans="1:11" ht="15" customHeight="1" x14ac:dyDescent="0.2">
      <c r="A69" s="91">
        <v>311</v>
      </c>
      <c r="B69" s="91" t="s">
        <v>16</v>
      </c>
      <c r="C69" s="92">
        <f>C70</f>
        <v>15653.29</v>
      </c>
      <c r="D69" s="92">
        <v>0</v>
      </c>
      <c r="E69" s="92">
        <f t="shared" ref="E69" si="17">E70</f>
        <v>16517.439999999999</v>
      </c>
      <c r="F69" s="93">
        <f t="shared" si="14"/>
        <v>105.52056468640139</v>
      </c>
      <c r="G69" s="109"/>
      <c r="K69" s="90"/>
    </row>
    <row r="70" spans="1:11" ht="15" customHeight="1" x14ac:dyDescent="0.2">
      <c r="A70" s="91">
        <v>3111</v>
      </c>
      <c r="B70" s="91" t="s">
        <v>17</v>
      </c>
      <c r="C70" s="92">
        <v>15653.29</v>
      </c>
      <c r="D70" s="92">
        <v>0</v>
      </c>
      <c r="E70" s="92">
        <v>16517.439999999999</v>
      </c>
      <c r="F70" s="93">
        <f t="shared" si="14"/>
        <v>105.52056468640139</v>
      </c>
      <c r="G70" s="109"/>
      <c r="K70" s="90"/>
    </row>
    <row r="71" spans="1:11" ht="15" customHeight="1" x14ac:dyDescent="0.2">
      <c r="A71" s="91">
        <v>313</v>
      </c>
      <c r="B71" s="91" t="s">
        <v>141</v>
      </c>
      <c r="C71" s="92">
        <f>C72</f>
        <v>2533.54</v>
      </c>
      <c r="D71" s="92">
        <v>0</v>
      </c>
      <c r="E71" s="92">
        <f t="shared" ref="E71" si="18">E72</f>
        <v>2810.32</v>
      </c>
      <c r="F71" s="93">
        <f t="shared" si="14"/>
        <v>110.92463509555802</v>
      </c>
      <c r="G71" s="109"/>
      <c r="K71" s="90"/>
    </row>
    <row r="72" spans="1:11" ht="15" customHeight="1" x14ac:dyDescent="0.2">
      <c r="A72" s="91">
        <v>3132</v>
      </c>
      <c r="B72" s="91" t="s">
        <v>142</v>
      </c>
      <c r="C72" s="92">
        <v>2533.54</v>
      </c>
      <c r="D72" s="92">
        <v>0</v>
      </c>
      <c r="E72" s="92">
        <v>2810.32</v>
      </c>
      <c r="F72" s="93">
        <f t="shared" si="14"/>
        <v>110.92463509555802</v>
      </c>
      <c r="G72" s="109"/>
      <c r="K72" s="90"/>
    </row>
    <row r="73" spans="1:11" ht="15" customHeight="1" x14ac:dyDescent="0.2">
      <c r="A73" s="103">
        <v>32</v>
      </c>
      <c r="B73" s="103" t="s">
        <v>9</v>
      </c>
      <c r="C73" s="104">
        <f>C74+C76+C78+C87</f>
        <v>5842.53</v>
      </c>
      <c r="D73" s="104">
        <v>5107.33</v>
      </c>
      <c r="E73" s="104">
        <f>E74+E76+E78+E87</f>
        <v>1288.2399999999998</v>
      </c>
      <c r="F73" s="112">
        <f t="shared" si="14"/>
        <v>22.049351907478435</v>
      </c>
      <c r="G73" s="113">
        <f>(E73/D73)*100</f>
        <v>25.223355451870148</v>
      </c>
      <c r="K73" s="90"/>
    </row>
    <row r="74" spans="1:11" ht="15" customHeight="1" x14ac:dyDescent="0.2">
      <c r="A74" s="91">
        <v>321</v>
      </c>
      <c r="B74" s="91" t="s">
        <v>143</v>
      </c>
      <c r="C74" s="92">
        <f>C75</f>
        <v>186.08</v>
      </c>
      <c r="D74" s="92">
        <v>0</v>
      </c>
      <c r="E74" s="92">
        <f t="shared" ref="E74" si="19">E75</f>
        <v>227.47</v>
      </c>
      <c r="F74" s="93">
        <f t="shared" si="14"/>
        <v>122.24312123817711</v>
      </c>
      <c r="G74" s="109"/>
      <c r="K74" s="90"/>
    </row>
    <row r="75" spans="1:11" ht="15" customHeight="1" x14ac:dyDescent="0.2">
      <c r="A75" s="91">
        <v>3211</v>
      </c>
      <c r="B75" s="91" t="s">
        <v>19</v>
      </c>
      <c r="C75" s="92">
        <v>186.08</v>
      </c>
      <c r="D75" s="92">
        <v>0</v>
      </c>
      <c r="E75" s="92">
        <v>227.47</v>
      </c>
      <c r="F75" s="93">
        <f t="shared" si="14"/>
        <v>122.24312123817711</v>
      </c>
      <c r="G75" s="109"/>
      <c r="K75" s="90"/>
    </row>
    <row r="76" spans="1:11" ht="15" customHeight="1" x14ac:dyDescent="0.2">
      <c r="A76" s="91">
        <v>322</v>
      </c>
      <c r="B76" s="91" t="s">
        <v>88</v>
      </c>
      <c r="C76" s="92">
        <f>C77</f>
        <v>263.35000000000002</v>
      </c>
      <c r="D76" s="92">
        <v>0</v>
      </c>
      <c r="E76" s="92">
        <f t="shared" ref="E76" si="20">E77</f>
        <v>576.4</v>
      </c>
      <c r="F76" s="93">
        <f t="shared" si="14"/>
        <v>218.87222327700778</v>
      </c>
      <c r="G76" s="109"/>
      <c r="K76" s="90"/>
    </row>
    <row r="77" spans="1:11" ht="15" customHeight="1" x14ac:dyDescent="0.2">
      <c r="A77" s="91">
        <v>3221</v>
      </c>
      <c r="B77" s="91" t="s">
        <v>144</v>
      </c>
      <c r="C77" s="92">
        <v>263.35000000000002</v>
      </c>
      <c r="D77" s="92">
        <v>0</v>
      </c>
      <c r="E77" s="92">
        <v>576.4</v>
      </c>
      <c r="F77" s="93">
        <f t="shared" si="14"/>
        <v>218.87222327700778</v>
      </c>
      <c r="G77" s="109"/>
      <c r="K77" s="90"/>
    </row>
    <row r="78" spans="1:11" ht="15" customHeight="1" x14ac:dyDescent="0.2">
      <c r="A78" s="91">
        <v>323</v>
      </c>
      <c r="B78" s="91" t="s">
        <v>89</v>
      </c>
      <c r="C78" s="92">
        <f>C79+C80+C81+C82+C83+C84+C86</f>
        <v>900.61</v>
      </c>
      <c r="D78" s="92">
        <v>0</v>
      </c>
      <c r="E78" s="92">
        <f>E79+E80+E81+E82+E83+E84+E85+E86</f>
        <v>467.27</v>
      </c>
      <c r="F78" s="93">
        <f t="shared" si="14"/>
        <v>51.883723254238788</v>
      </c>
      <c r="G78" s="109"/>
      <c r="K78" s="90"/>
    </row>
    <row r="79" spans="1:11" ht="15" customHeight="1" x14ac:dyDescent="0.2">
      <c r="A79" s="91">
        <v>3231</v>
      </c>
      <c r="B79" s="91" t="s">
        <v>57</v>
      </c>
      <c r="C79" s="92">
        <v>0.66</v>
      </c>
      <c r="D79" s="92">
        <v>0</v>
      </c>
      <c r="E79" s="92">
        <v>0</v>
      </c>
      <c r="F79" s="93">
        <f t="shared" si="14"/>
        <v>0</v>
      </c>
      <c r="G79" s="109"/>
      <c r="K79" s="90"/>
    </row>
    <row r="80" spans="1:11" ht="15" customHeight="1" x14ac:dyDescent="0.2">
      <c r="A80" s="91">
        <v>3232</v>
      </c>
      <c r="B80" s="91" t="s">
        <v>145</v>
      </c>
      <c r="C80" s="92">
        <v>206.05</v>
      </c>
      <c r="D80" s="92">
        <v>0</v>
      </c>
      <c r="E80" s="92">
        <v>0</v>
      </c>
      <c r="F80" s="93">
        <f t="shared" si="14"/>
        <v>0</v>
      </c>
      <c r="G80" s="109"/>
      <c r="K80" s="90"/>
    </row>
    <row r="81" spans="1:11" ht="15" customHeight="1" x14ac:dyDescent="0.2">
      <c r="A81" s="91">
        <v>3233</v>
      </c>
      <c r="B81" s="91" t="s">
        <v>58</v>
      </c>
      <c r="C81" s="92">
        <v>295.64</v>
      </c>
      <c r="D81" s="92">
        <v>0</v>
      </c>
      <c r="E81" s="92">
        <v>295.64</v>
      </c>
      <c r="F81" s="93">
        <f t="shared" si="14"/>
        <v>100</v>
      </c>
      <c r="G81" s="109"/>
      <c r="K81" s="90"/>
    </row>
    <row r="82" spans="1:11" ht="15" customHeight="1" x14ac:dyDescent="0.2">
      <c r="A82" s="91">
        <v>3235</v>
      </c>
      <c r="B82" s="91" t="s">
        <v>60</v>
      </c>
      <c r="C82" s="92">
        <v>179.18</v>
      </c>
      <c r="D82" s="92">
        <v>0</v>
      </c>
      <c r="E82" s="92">
        <v>53.08</v>
      </c>
      <c r="F82" s="93">
        <f t="shared" si="14"/>
        <v>29.623841946645829</v>
      </c>
      <c r="G82" s="109"/>
      <c r="K82" s="90"/>
    </row>
    <row r="83" spans="1:11" ht="15" customHeight="1" x14ac:dyDescent="0.2">
      <c r="A83" s="91">
        <v>3236</v>
      </c>
      <c r="B83" s="91" t="s">
        <v>80</v>
      </c>
      <c r="C83" s="92">
        <v>6.64</v>
      </c>
      <c r="D83" s="92">
        <v>0</v>
      </c>
      <c r="E83" s="92">
        <v>0</v>
      </c>
      <c r="F83" s="93">
        <f t="shared" si="14"/>
        <v>0</v>
      </c>
      <c r="G83" s="109"/>
      <c r="K83" s="90"/>
    </row>
    <row r="84" spans="1:11" ht="15" customHeight="1" x14ac:dyDescent="0.2">
      <c r="A84" s="91">
        <v>3237</v>
      </c>
      <c r="B84" s="91" t="s">
        <v>61</v>
      </c>
      <c r="C84" s="92">
        <v>197.57</v>
      </c>
      <c r="D84" s="92">
        <v>0</v>
      </c>
      <c r="E84" s="92">
        <v>114.81</v>
      </c>
      <c r="F84" s="93">
        <f t="shared" si="14"/>
        <v>58.111049248367678</v>
      </c>
      <c r="G84" s="109"/>
      <c r="K84" s="90"/>
    </row>
    <row r="85" spans="1:11" ht="15" customHeight="1" x14ac:dyDescent="0.2">
      <c r="A85" s="91">
        <v>3238</v>
      </c>
      <c r="B85" s="91" t="s">
        <v>62</v>
      </c>
      <c r="C85" s="92">
        <v>0</v>
      </c>
      <c r="D85" s="92">
        <v>0</v>
      </c>
      <c r="E85" s="92">
        <v>1.66</v>
      </c>
      <c r="F85" s="93">
        <v>0</v>
      </c>
      <c r="G85" s="109"/>
      <c r="K85" s="90"/>
    </row>
    <row r="86" spans="1:11" ht="15" customHeight="1" x14ac:dyDescent="0.2">
      <c r="A86" s="91">
        <v>3239</v>
      </c>
      <c r="B86" s="91" t="s">
        <v>63</v>
      </c>
      <c r="C86" s="92">
        <v>14.87</v>
      </c>
      <c r="D86" s="92">
        <v>0</v>
      </c>
      <c r="E86" s="92">
        <v>2.08</v>
      </c>
      <c r="F86" s="93">
        <f t="shared" si="14"/>
        <v>13.98789509078682</v>
      </c>
      <c r="G86" s="109"/>
      <c r="K86" s="90"/>
    </row>
    <row r="87" spans="1:11" ht="15" customHeight="1" x14ac:dyDescent="0.2">
      <c r="A87" s="91">
        <v>329</v>
      </c>
      <c r="B87" s="91" t="s">
        <v>87</v>
      </c>
      <c r="C87" s="92">
        <f>C88+C89</f>
        <v>4492.49</v>
      </c>
      <c r="D87" s="92">
        <v>0</v>
      </c>
      <c r="E87" s="92">
        <f>E88+E89</f>
        <v>17.100000000000001</v>
      </c>
      <c r="F87" s="93">
        <f t="shared" si="14"/>
        <v>0.38063523791928311</v>
      </c>
      <c r="G87" s="109"/>
      <c r="K87" s="90"/>
    </row>
    <row r="88" spans="1:11" ht="15" customHeight="1" x14ac:dyDescent="0.2">
      <c r="A88" s="91">
        <v>3293</v>
      </c>
      <c r="B88" s="91" t="s">
        <v>83</v>
      </c>
      <c r="C88" s="92">
        <v>537.83000000000004</v>
      </c>
      <c r="D88" s="92">
        <v>0</v>
      </c>
      <c r="E88" s="92">
        <v>0</v>
      </c>
      <c r="F88" s="93">
        <f t="shared" si="14"/>
        <v>0</v>
      </c>
      <c r="G88" s="109"/>
      <c r="K88" s="90"/>
    </row>
    <row r="89" spans="1:11" ht="15" customHeight="1" x14ac:dyDescent="0.2">
      <c r="A89" s="91">
        <v>3299</v>
      </c>
      <c r="B89" s="91" t="s">
        <v>87</v>
      </c>
      <c r="C89" s="92">
        <v>3954.66</v>
      </c>
      <c r="D89" s="92">
        <v>0</v>
      </c>
      <c r="E89" s="92">
        <v>17.100000000000001</v>
      </c>
      <c r="F89" s="93">
        <f t="shared" si="14"/>
        <v>0.43240126837705395</v>
      </c>
      <c r="G89" s="109"/>
      <c r="K89" s="90"/>
    </row>
    <row r="90" spans="1:11" ht="15" customHeight="1" x14ac:dyDescent="0.2">
      <c r="A90" s="103">
        <v>34</v>
      </c>
      <c r="B90" s="103" t="s">
        <v>77</v>
      </c>
      <c r="C90" s="104">
        <f>C91</f>
        <v>3.29</v>
      </c>
      <c r="D90" s="104">
        <v>175.86</v>
      </c>
      <c r="E90" s="104">
        <f t="shared" ref="E90:E91" si="21">E91</f>
        <v>18.18</v>
      </c>
      <c r="F90" s="112">
        <f t="shared" si="14"/>
        <v>552.58358662613989</v>
      </c>
      <c r="G90" s="113">
        <f>(E90/D90)*100</f>
        <v>10.337768679631525</v>
      </c>
      <c r="K90" s="90"/>
    </row>
    <row r="91" spans="1:11" ht="15" customHeight="1" x14ac:dyDescent="0.2">
      <c r="A91" s="91">
        <v>343</v>
      </c>
      <c r="B91" s="91" t="s">
        <v>146</v>
      </c>
      <c r="C91" s="92">
        <f>C92</f>
        <v>3.29</v>
      </c>
      <c r="D91" s="92">
        <v>0</v>
      </c>
      <c r="E91" s="92">
        <f t="shared" si="21"/>
        <v>18.18</v>
      </c>
      <c r="F91" s="93">
        <f t="shared" si="14"/>
        <v>552.58358662613989</v>
      </c>
      <c r="G91" s="109"/>
      <c r="K91" s="90"/>
    </row>
    <row r="92" spans="1:11" ht="15" customHeight="1" x14ac:dyDescent="0.2">
      <c r="A92" s="91">
        <v>3433</v>
      </c>
      <c r="B92" s="91" t="s">
        <v>93</v>
      </c>
      <c r="C92" s="92">
        <v>3.29</v>
      </c>
      <c r="D92" s="92">
        <v>0</v>
      </c>
      <c r="E92" s="92">
        <v>18.18</v>
      </c>
      <c r="F92" s="93">
        <f t="shared" si="14"/>
        <v>552.58358662613989</v>
      </c>
      <c r="G92" s="109"/>
      <c r="K92" s="90"/>
    </row>
    <row r="93" spans="1:11" x14ac:dyDescent="0.2">
      <c r="A93" s="181" t="s">
        <v>147</v>
      </c>
      <c r="B93" s="181"/>
      <c r="C93" s="102">
        <f>C94</f>
        <v>7036.22</v>
      </c>
      <c r="D93" s="102">
        <f t="shared" ref="D93:E93" si="22">D94</f>
        <v>9099.86</v>
      </c>
      <c r="E93" s="102">
        <f t="shared" si="22"/>
        <v>5053.1500000000005</v>
      </c>
      <c r="F93" s="89">
        <f t="shared" si="14"/>
        <v>71.816259298316425</v>
      </c>
      <c r="G93" s="101">
        <f>(E93/D93)*100</f>
        <v>55.529975186431443</v>
      </c>
      <c r="K93" s="90"/>
    </row>
    <row r="94" spans="1:11" ht="15" customHeight="1" x14ac:dyDescent="0.2">
      <c r="A94" s="103">
        <v>3</v>
      </c>
      <c r="B94" s="103" t="s">
        <v>3</v>
      </c>
      <c r="C94" s="104">
        <f>C95+C100+C109</f>
        <v>7036.22</v>
      </c>
      <c r="D94" s="104">
        <f>D95+D100+D109</f>
        <v>9099.86</v>
      </c>
      <c r="E94" s="104">
        <f>E95+E100+E109</f>
        <v>5053.1500000000005</v>
      </c>
      <c r="F94" s="112">
        <f t="shared" si="14"/>
        <v>71.816259298316425</v>
      </c>
      <c r="G94" s="113">
        <f>(E94/D94)*100</f>
        <v>55.529975186431443</v>
      </c>
      <c r="K94" s="90"/>
    </row>
    <row r="95" spans="1:11" ht="15" customHeight="1" x14ac:dyDescent="0.2">
      <c r="A95" s="103">
        <v>31</v>
      </c>
      <c r="B95" s="103" t="s">
        <v>4</v>
      </c>
      <c r="C95" s="104">
        <f>C96+C98</f>
        <v>6567.67</v>
      </c>
      <c r="D95" s="104">
        <v>8000</v>
      </c>
      <c r="E95" s="104">
        <f t="shared" ref="E95" si="23">E96+E98</f>
        <v>4268.6000000000004</v>
      </c>
      <c r="F95" s="112">
        <f t="shared" si="14"/>
        <v>64.994130338460977</v>
      </c>
      <c r="G95" s="113">
        <f>(E95/D95)*100</f>
        <v>53.357500000000002</v>
      </c>
      <c r="K95" s="90"/>
    </row>
    <row r="96" spans="1:11" ht="15" customHeight="1" x14ac:dyDescent="0.2">
      <c r="A96" s="91">
        <v>311</v>
      </c>
      <c r="B96" s="91" t="s">
        <v>16</v>
      </c>
      <c r="C96" s="92">
        <f>C97</f>
        <v>5663.12</v>
      </c>
      <c r="D96" s="92">
        <v>0</v>
      </c>
      <c r="E96" s="92">
        <f t="shared" ref="E96" si="24">E97</f>
        <v>3736.89</v>
      </c>
      <c r="F96" s="93">
        <f t="shared" si="14"/>
        <v>65.986417381231547</v>
      </c>
      <c r="G96" s="109"/>
      <c r="K96" s="90"/>
    </row>
    <row r="97" spans="1:11" ht="15" customHeight="1" x14ac:dyDescent="0.2">
      <c r="A97" s="91">
        <v>3111</v>
      </c>
      <c r="B97" s="91" t="s">
        <v>17</v>
      </c>
      <c r="C97" s="92">
        <v>5663.12</v>
      </c>
      <c r="D97" s="92">
        <v>0</v>
      </c>
      <c r="E97" s="92">
        <v>3736.89</v>
      </c>
      <c r="F97" s="93">
        <f t="shared" si="14"/>
        <v>65.986417381231547</v>
      </c>
      <c r="G97" s="109"/>
      <c r="K97" s="90"/>
    </row>
    <row r="98" spans="1:11" ht="15" customHeight="1" x14ac:dyDescent="0.2">
      <c r="A98" s="91">
        <v>313</v>
      </c>
      <c r="B98" s="91" t="s">
        <v>141</v>
      </c>
      <c r="C98" s="92">
        <f>C99</f>
        <v>904.55</v>
      </c>
      <c r="D98" s="92">
        <v>0</v>
      </c>
      <c r="E98" s="92">
        <f t="shared" ref="E98" si="25">E99</f>
        <v>531.71</v>
      </c>
      <c r="F98" s="93">
        <f t="shared" si="14"/>
        <v>58.781714664750439</v>
      </c>
      <c r="G98" s="109"/>
      <c r="K98" s="90"/>
    </row>
    <row r="99" spans="1:11" ht="15" customHeight="1" x14ac:dyDescent="0.2">
      <c r="A99" s="91">
        <v>3132</v>
      </c>
      <c r="B99" s="91" t="s">
        <v>142</v>
      </c>
      <c r="C99" s="92">
        <v>904.55</v>
      </c>
      <c r="D99" s="92">
        <v>0</v>
      </c>
      <c r="E99" s="92">
        <v>531.71</v>
      </c>
      <c r="F99" s="93">
        <f t="shared" si="14"/>
        <v>58.781714664750439</v>
      </c>
      <c r="G99" s="109"/>
      <c r="K99" s="90"/>
    </row>
    <row r="100" spans="1:11" ht="15" customHeight="1" x14ac:dyDescent="0.2">
      <c r="A100" s="103">
        <v>32</v>
      </c>
      <c r="B100" s="103" t="s">
        <v>9</v>
      </c>
      <c r="C100" s="104">
        <f>C101+C103+C105+C107</f>
        <v>291.26</v>
      </c>
      <c r="D100" s="104">
        <v>900</v>
      </c>
      <c r="E100" s="104">
        <f>E101+E103+E105+E107</f>
        <v>784.55</v>
      </c>
      <c r="F100" s="112">
        <f t="shared" si="14"/>
        <v>269.36414200370803</v>
      </c>
      <c r="G100" s="113">
        <f>(E100/D100)*100</f>
        <v>87.172222222222217</v>
      </c>
      <c r="K100" s="90"/>
    </row>
    <row r="101" spans="1:11" ht="15" customHeight="1" x14ac:dyDescent="0.2">
      <c r="A101" s="91">
        <v>321</v>
      </c>
      <c r="B101" s="91" t="s">
        <v>143</v>
      </c>
      <c r="C101" s="92">
        <f>C102</f>
        <v>158.54</v>
      </c>
      <c r="D101" s="92">
        <v>0</v>
      </c>
      <c r="E101" s="92">
        <f>E102</f>
        <v>192.75</v>
      </c>
      <c r="F101" s="93">
        <f t="shared" si="14"/>
        <v>121.5781506244481</v>
      </c>
      <c r="G101" s="109"/>
      <c r="K101" s="90"/>
    </row>
    <row r="102" spans="1:11" ht="15" customHeight="1" x14ac:dyDescent="0.2">
      <c r="A102" s="91">
        <v>3211</v>
      </c>
      <c r="B102" s="91" t="s">
        <v>19</v>
      </c>
      <c r="C102" s="92">
        <v>158.54</v>
      </c>
      <c r="D102" s="92">
        <v>0</v>
      </c>
      <c r="E102" s="92">
        <v>192.75</v>
      </c>
      <c r="F102" s="93">
        <f t="shared" si="14"/>
        <v>121.5781506244481</v>
      </c>
      <c r="G102" s="109"/>
      <c r="K102" s="90"/>
    </row>
    <row r="103" spans="1:11" ht="15" customHeight="1" x14ac:dyDescent="0.2">
      <c r="A103" s="91">
        <v>322</v>
      </c>
      <c r="B103" s="91" t="s">
        <v>88</v>
      </c>
      <c r="C103" s="92">
        <v>0</v>
      </c>
      <c r="D103" s="92">
        <v>0</v>
      </c>
      <c r="E103" s="92">
        <f>E104</f>
        <v>72.56</v>
      </c>
      <c r="F103" s="93">
        <v>0</v>
      </c>
      <c r="G103" s="109"/>
      <c r="K103" s="90"/>
    </row>
    <row r="104" spans="1:11" ht="15" customHeight="1" x14ac:dyDescent="0.2">
      <c r="A104" s="91">
        <v>3221</v>
      </c>
      <c r="B104" s="91" t="s">
        <v>144</v>
      </c>
      <c r="C104" s="92">
        <v>0</v>
      </c>
      <c r="D104" s="92">
        <v>0</v>
      </c>
      <c r="E104" s="92">
        <v>72.56</v>
      </c>
      <c r="F104" s="93">
        <v>0</v>
      </c>
      <c r="G104" s="109"/>
      <c r="K104" s="90"/>
    </row>
    <row r="105" spans="1:11" ht="15" customHeight="1" x14ac:dyDescent="0.2">
      <c r="A105" s="91">
        <v>323</v>
      </c>
      <c r="B105" s="91" t="s">
        <v>89</v>
      </c>
      <c r="C105" s="92">
        <v>0</v>
      </c>
      <c r="D105" s="92">
        <v>0</v>
      </c>
      <c r="E105" s="92">
        <f>E106</f>
        <v>519.24</v>
      </c>
      <c r="F105" s="93">
        <v>0</v>
      </c>
      <c r="G105" s="109"/>
      <c r="K105" s="90"/>
    </row>
    <row r="106" spans="1:11" ht="15" customHeight="1" x14ac:dyDescent="0.2">
      <c r="A106" s="91">
        <v>3234</v>
      </c>
      <c r="B106" s="91" t="s">
        <v>59</v>
      </c>
      <c r="C106" s="92">
        <v>0</v>
      </c>
      <c r="D106" s="92">
        <v>0</v>
      </c>
      <c r="E106" s="92">
        <v>519.24</v>
      </c>
      <c r="F106" s="93">
        <v>0</v>
      </c>
      <c r="G106" s="109"/>
      <c r="K106" s="90"/>
    </row>
    <row r="107" spans="1:11" ht="15" customHeight="1" x14ac:dyDescent="0.2">
      <c r="A107" s="91">
        <v>329</v>
      </c>
      <c r="B107" s="91" t="s">
        <v>87</v>
      </c>
      <c r="C107" s="92">
        <f>C108</f>
        <v>132.72</v>
      </c>
      <c r="D107" s="92">
        <v>0</v>
      </c>
      <c r="E107" s="92">
        <f>E108</f>
        <v>0</v>
      </c>
      <c r="F107" s="93">
        <f t="shared" si="14"/>
        <v>0</v>
      </c>
      <c r="G107" s="109"/>
      <c r="K107" s="90"/>
    </row>
    <row r="108" spans="1:11" ht="15" customHeight="1" x14ac:dyDescent="0.2">
      <c r="A108" s="91">
        <v>3299</v>
      </c>
      <c r="B108" s="91" t="s">
        <v>87</v>
      </c>
      <c r="C108" s="92">
        <v>132.72</v>
      </c>
      <c r="D108" s="92">
        <v>0</v>
      </c>
      <c r="E108" s="92">
        <v>0</v>
      </c>
      <c r="F108" s="93">
        <f t="shared" si="14"/>
        <v>0</v>
      </c>
      <c r="G108" s="109"/>
      <c r="K108" s="90"/>
    </row>
    <row r="109" spans="1:11" ht="15" customHeight="1" x14ac:dyDescent="0.2">
      <c r="A109" s="103">
        <v>34</v>
      </c>
      <c r="B109" s="103" t="s">
        <v>77</v>
      </c>
      <c r="C109" s="104">
        <f>C110</f>
        <v>177.29</v>
      </c>
      <c r="D109" s="104">
        <v>199.86</v>
      </c>
      <c r="E109" s="104">
        <f t="shared" ref="E109" si="26">E110</f>
        <v>0</v>
      </c>
      <c r="F109" s="112">
        <f t="shared" si="14"/>
        <v>0</v>
      </c>
      <c r="G109" s="113">
        <f>(E109/D109)*100</f>
        <v>0</v>
      </c>
      <c r="K109" s="90"/>
    </row>
    <row r="110" spans="1:11" ht="15" customHeight="1" x14ac:dyDescent="0.2">
      <c r="A110" s="91">
        <v>343</v>
      </c>
      <c r="B110" s="91" t="s">
        <v>146</v>
      </c>
      <c r="C110" s="92">
        <f>C111</f>
        <v>177.29</v>
      </c>
      <c r="D110" s="92">
        <v>0</v>
      </c>
      <c r="E110" s="92">
        <f>E111</f>
        <v>0</v>
      </c>
      <c r="F110" s="93">
        <f t="shared" si="14"/>
        <v>0</v>
      </c>
      <c r="G110" s="109"/>
      <c r="K110" s="90"/>
    </row>
    <row r="111" spans="1:11" ht="15" customHeight="1" x14ac:dyDescent="0.2">
      <c r="A111" s="91">
        <v>3431</v>
      </c>
      <c r="B111" s="91" t="s">
        <v>91</v>
      </c>
      <c r="C111" s="92">
        <v>177.29</v>
      </c>
      <c r="D111" s="92">
        <v>0</v>
      </c>
      <c r="E111" s="92">
        <v>0</v>
      </c>
      <c r="F111" s="93">
        <f t="shared" si="14"/>
        <v>0</v>
      </c>
      <c r="G111" s="109"/>
      <c r="K111" s="90"/>
    </row>
    <row r="112" spans="1:11" x14ac:dyDescent="0.2">
      <c r="A112" s="181" t="s">
        <v>148</v>
      </c>
      <c r="B112" s="181"/>
      <c r="C112" s="102">
        <f>C113</f>
        <v>124284.56000000001</v>
      </c>
      <c r="D112" s="102">
        <f t="shared" ref="D112:E112" si="27">D113</f>
        <v>131694.87</v>
      </c>
      <c r="E112" s="102">
        <f t="shared" si="27"/>
        <v>124559.99999999999</v>
      </c>
      <c r="F112" s="89">
        <f t="shared" si="14"/>
        <v>100.22162044907266</v>
      </c>
      <c r="G112" s="101">
        <f>(E112/D112)*100</f>
        <v>94.582271883483386</v>
      </c>
      <c r="K112" s="90"/>
    </row>
    <row r="113" spans="1:11" ht="15" customHeight="1" x14ac:dyDescent="0.2">
      <c r="A113" s="103">
        <v>3</v>
      </c>
      <c r="B113" s="103" t="s">
        <v>3</v>
      </c>
      <c r="C113" s="104">
        <f>C114+C142</f>
        <v>124284.56000000001</v>
      </c>
      <c r="D113" s="104">
        <f>D114+D142</f>
        <v>131694.87</v>
      </c>
      <c r="E113" s="104">
        <f>E114+E142</f>
        <v>124559.99999999999</v>
      </c>
      <c r="F113" s="112">
        <f t="shared" si="14"/>
        <v>100.22162044907266</v>
      </c>
      <c r="G113" s="113">
        <f>(E113/D113)*100</f>
        <v>94.582271883483386</v>
      </c>
      <c r="K113" s="90"/>
    </row>
    <row r="114" spans="1:11" ht="15" customHeight="1" x14ac:dyDescent="0.2">
      <c r="A114" s="103">
        <v>32</v>
      </c>
      <c r="B114" s="103" t="s">
        <v>9</v>
      </c>
      <c r="C114" s="104">
        <f>C115+C120+C126+C136</f>
        <v>122792.47000000002</v>
      </c>
      <c r="D114" s="104">
        <v>129864.87</v>
      </c>
      <c r="E114" s="104">
        <f>E115+E120+E126+E136</f>
        <v>122729.99999999999</v>
      </c>
      <c r="F114" s="112">
        <f t="shared" si="14"/>
        <v>99.949125544913272</v>
      </c>
      <c r="G114" s="113">
        <f>(E114/D114)*100</f>
        <v>94.505927584573087</v>
      </c>
      <c r="K114" s="90"/>
    </row>
    <row r="115" spans="1:11" ht="15" customHeight="1" x14ac:dyDescent="0.2">
      <c r="A115" s="91">
        <v>321</v>
      </c>
      <c r="B115" s="91" t="s">
        <v>143</v>
      </c>
      <c r="C115" s="92">
        <f>C116+C117+C118</f>
        <v>35822.75</v>
      </c>
      <c r="D115" s="92">
        <v>0</v>
      </c>
      <c r="E115" s="92">
        <f>E116+E117+E118+E119</f>
        <v>40364.189999999995</v>
      </c>
      <c r="F115" s="93">
        <f t="shared" si="14"/>
        <v>112.67753034035633</v>
      </c>
      <c r="G115" s="109"/>
      <c r="K115" s="90"/>
    </row>
    <row r="116" spans="1:11" ht="15" customHeight="1" x14ac:dyDescent="0.2">
      <c r="A116" s="91">
        <v>3211</v>
      </c>
      <c r="B116" s="91" t="s">
        <v>19</v>
      </c>
      <c r="C116" s="92">
        <v>5575.7</v>
      </c>
      <c r="D116" s="92">
        <v>0</v>
      </c>
      <c r="E116" s="92">
        <v>6054.99</v>
      </c>
      <c r="F116" s="93">
        <f t="shared" si="14"/>
        <v>108.59605072008895</v>
      </c>
      <c r="G116" s="109"/>
      <c r="K116" s="90"/>
    </row>
    <row r="117" spans="1:11" ht="15" customHeight="1" x14ac:dyDescent="0.2">
      <c r="A117" s="91">
        <v>3212</v>
      </c>
      <c r="B117" s="91" t="s">
        <v>149</v>
      </c>
      <c r="C117" s="92">
        <v>29054.87</v>
      </c>
      <c r="D117" s="92">
        <v>0</v>
      </c>
      <c r="E117" s="92">
        <v>33295.14</v>
      </c>
      <c r="F117" s="93">
        <f t="shared" si="14"/>
        <v>114.59400782037572</v>
      </c>
      <c r="G117" s="109"/>
      <c r="K117" s="90"/>
    </row>
    <row r="118" spans="1:11" ht="15" customHeight="1" x14ac:dyDescent="0.2">
      <c r="A118" s="91">
        <v>3213</v>
      </c>
      <c r="B118" s="91" t="s">
        <v>51</v>
      </c>
      <c r="C118" s="92">
        <v>1192.18</v>
      </c>
      <c r="D118" s="92">
        <v>0</v>
      </c>
      <c r="E118" s="92">
        <v>1010.06</v>
      </c>
      <c r="F118" s="93">
        <f t="shared" si="14"/>
        <v>84.723783321310535</v>
      </c>
      <c r="G118" s="109"/>
      <c r="K118" s="90"/>
    </row>
    <row r="119" spans="1:11" ht="15" customHeight="1" x14ac:dyDescent="0.2">
      <c r="A119" s="91">
        <v>3214</v>
      </c>
      <c r="B119" s="91" t="s">
        <v>219</v>
      </c>
      <c r="C119" s="92">
        <v>0</v>
      </c>
      <c r="D119" s="92">
        <v>0</v>
      </c>
      <c r="E119" s="92">
        <v>4</v>
      </c>
      <c r="F119" s="93">
        <v>0</v>
      </c>
      <c r="G119" s="109"/>
      <c r="K119" s="90"/>
    </row>
    <row r="120" spans="1:11" ht="15" customHeight="1" x14ac:dyDescent="0.2">
      <c r="A120" s="91">
        <v>322</v>
      </c>
      <c r="B120" s="91" t="s">
        <v>88</v>
      </c>
      <c r="C120" s="92">
        <f>SUM(C121:C125)</f>
        <v>48193.659999999996</v>
      </c>
      <c r="D120" s="92">
        <v>0</v>
      </c>
      <c r="E120" s="92">
        <f>E121+E122+E123+E124+E125</f>
        <v>44004.800000000003</v>
      </c>
      <c r="F120" s="93">
        <f t="shared" si="14"/>
        <v>91.308275818852536</v>
      </c>
      <c r="G120" s="109"/>
      <c r="K120" s="90"/>
    </row>
    <row r="121" spans="1:11" ht="15" customHeight="1" x14ac:dyDescent="0.2">
      <c r="A121" s="91">
        <v>3221</v>
      </c>
      <c r="B121" s="91" t="s">
        <v>144</v>
      </c>
      <c r="C121" s="92">
        <v>23473.15</v>
      </c>
      <c r="D121" s="92">
        <v>0</v>
      </c>
      <c r="E121" s="92">
        <v>23626.27</v>
      </c>
      <c r="F121" s="93">
        <f t="shared" si="14"/>
        <v>100.65231977812947</v>
      </c>
      <c r="G121" s="109"/>
      <c r="K121" s="90"/>
    </row>
    <row r="122" spans="1:11" ht="15" customHeight="1" x14ac:dyDescent="0.2">
      <c r="A122" s="91">
        <v>3223</v>
      </c>
      <c r="B122" s="91" t="s">
        <v>54</v>
      </c>
      <c r="C122" s="92">
        <v>18679.57</v>
      </c>
      <c r="D122" s="92">
        <v>0</v>
      </c>
      <c r="E122" s="92">
        <v>16758.64</v>
      </c>
      <c r="F122" s="93">
        <f t="shared" si="14"/>
        <v>89.716412101563364</v>
      </c>
      <c r="G122" s="109"/>
      <c r="K122" s="90"/>
    </row>
    <row r="123" spans="1:11" ht="15" customHeight="1" x14ac:dyDescent="0.2">
      <c r="A123" s="91">
        <v>3224</v>
      </c>
      <c r="B123" s="91" t="s">
        <v>55</v>
      </c>
      <c r="C123" s="92">
        <v>3095.13</v>
      </c>
      <c r="D123" s="92">
        <v>0</v>
      </c>
      <c r="E123" s="92">
        <v>2786.11</v>
      </c>
      <c r="F123" s="93">
        <f t="shared" si="14"/>
        <v>90.015928248571143</v>
      </c>
      <c r="G123" s="109"/>
      <c r="K123" s="90"/>
    </row>
    <row r="124" spans="1:11" ht="15" customHeight="1" x14ac:dyDescent="0.2">
      <c r="A124" s="91">
        <v>3225</v>
      </c>
      <c r="B124" s="91" t="s">
        <v>150</v>
      </c>
      <c r="C124" s="92">
        <v>2788.63</v>
      </c>
      <c r="D124" s="92">
        <v>0</v>
      </c>
      <c r="E124" s="92">
        <v>312.11</v>
      </c>
      <c r="F124" s="93">
        <f t="shared" si="14"/>
        <v>11.1922341795075</v>
      </c>
      <c r="G124" s="109"/>
      <c r="K124" s="90"/>
    </row>
    <row r="125" spans="1:11" ht="15" customHeight="1" x14ac:dyDescent="0.2">
      <c r="A125" s="91">
        <v>3227</v>
      </c>
      <c r="B125" s="91" t="s">
        <v>151</v>
      </c>
      <c r="C125" s="92">
        <v>157.18</v>
      </c>
      <c r="D125" s="92">
        <v>0</v>
      </c>
      <c r="E125" s="92">
        <v>521.66999999999996</v>
      </c>
      <c r="F125" s="93">
        <f t="shared" si="14"/>
        <v>331.89337065784446</v>
      </c>
      <c r="G125" s="109"/>
      <c r="K125" s="90"/>
    </row>
    <row r="126" spans="1:11" ht="15" customHeight="1" x14ac:dyDescent="0.2">
      <c r="A126" s="91">
        <v>323</v>
      </c>
      <c r="B126" s="91" t="s">
        <v>89</v>
      </c>
      <c r="C126" s="92">
        <f>SUM(C127:C135)</f>
        <v>37416.450000000004</v>
      </c>
      <c r="D126" s="92">
        <v>0</v>
      </c>
      <c r="E126" s="92">
        <f>SUM(E127:E135)</f>
        <v>37377.089999999997</v>
      </c>
      <c r="F126" s="93">
        <f t="shared" si="14"/>
        <v>99.894805626936787</v>
      </c>
      <c r="G126" s="109"/>
      <c r="K126" s="90"/>
    </row>
    <row r="127" spans="1:11" ht="15" customHeight="1" x14ac:dyDescent="0.2">
      <c r="A127" s="91">
        <v>3231</v>
      </c>
      <c r="B127" s="91" t="s">
        <v>57</v>
      </c>
      <c r="C127" s="92">
        <v>3441.35</v>
      </c>
      <c r="D127" s="92">
        <v>0</v>
      </c>
      <c r="E127" s="92">
        <v>3917.13</v>
      </c>
      <c r="F127" s="93">
        <f t="shared" si="14"/>
        <v>113.82538829238527</v>
      </c>
      <c r="G127" s="109"/>
      <c r="K127" s="90"/>
    </row>
    <row r="128" spans="1:11" ht="15" customHeight="1" x14ac:dyDescent="0.2">
      <c r="A128" s="91">
        <v>3232</v>
      </c>
      <c r="B128" s="91" t="s">
        <v>145</v>
      </c>
      <c r="C128" s="92">
        <v>5257.73</v>
      </c>
      <c r="D128" s="92">
        <v>0</v>
      </c>
      <c r="E128" s="92">
        <v>6980.45</v>
      </c>
      <c r="F128" s="93">
        <f t="shared" si="14"/>
        <v>132.76547103027352</v>
      </c>
      <c r="G128" s="109"/>
      <c r="K128" s="90"/>
    </row>
    <row r="129" spans="1:11" ht="15" customHeight="1" x14ac:dyDescent="0.2">
      <c r="A129" s="91">
        <v>3233</v>
      </c>
      <c r="B129" s="91" t="s">
        <v>58</v>
      </c>
      <c r="C129" s="92">
        <v>1183.22</v>
      </c>
      <c r="D129" s="92">
        <v>0</v>
      </c>
      <c r="E129" s="92">
        <v>206.73</v>
      </c>
      <c r="F129" s="93">
        <f t="shared" si="14"/>
        <v>17.471814201923564</v>
      </c>
      <c r="G129" s="109"/>
      <c r="K129" s="90"/>
    </row>
    <row r="130" spans="1:11" ht="15" customHeight="1" x14ac:dyDescent="0.2">
      <c r="A130" s="91">
        <v>3234</v>
      </c>
      <c r="B130" s="91" t="s">
        <v>59</v>
      </c>
      <c r="C130" s="92">
        <v>5571.1</v>
      </c>
      <c r="D130" s="92">
        <v>0</v>
      </c>
      <c r="E130" s="92">
        <v>5434.63</v>
      </c>
      <c r="F130" s="93">
        <f t="shared" si="14"/>
        <v>97.550393997594725</v>
      </c>
      <c r="G130" s="109"/>
      <c r="K130" s="90"/>
    </row>
    <row r="131" spans="1:11" ht="15" customHeight="1" x14ac:dyDescent="0.2">
      <c r="A131" s="91">
        <v>3235</v>
      </c>
      <c r="B131" s="91" t="s">
        <v>60</v>
      </c>
      <c r="C131" s="92">
        <v>7621.9</v>
      </c>
      <c r="D131" s="92">
        <v>0</v>
      </c>
      <c r="E131" s="92">
        <v>10801.83</v>
      </c>
      <c r="F131" s="93">
        <f t="shared" si="14"/>
        <v>141.72096196486441</v>
      </c>
      <c r="G131" s="109"/>
      <c r="K131" s="90"/>
    </row>
    <row r="132" spans="1:11" ht="15" customHeight="1" x14ac:dyDescent="0.2">
      <c r="A132" s="91">
        <v>3236</v>
      </c>
      <c r="B132" s="91" t="s">
        <v>152</v>
      </c>
      <c r="C132" s="92">
        <v>3344.61</v>
      </c>
      <c r="D132" s="92">
        <v>0</v>
      </c>
      <c r="E132" s="92">
        <v>2548.3200000000002</v>
      </c>
      <c r="F132" s="93">
        <f t="shared" si="14"/>
        <v>76.191842995147425</v>
      </c>
      <c r="G132" s="109"/>
      <c r="K132" s="90"/>
    </row>
    <row r="133" spans="1:11" ht="15" customHeight="1" x14ac:dyDescent="0.2">
      <c r="A133" s="91">
        <v>3237</v>
      </c>
      <c r="B133" s="91" t="s">
        <v>61</v>
      </c>
      <c r="C133" s="92">
        <v>1945.2</v>
      </c>
      <c r="D133" s="92">
        <v>0</v>
      </c>
      <c r="E133" s="92">
        <v>1298.47</v>
      </c>
      <c r="F133" s="93">
        <f t="shared" ref="F133:F199" si="28">(E133/C133)*100</f>
        <v>66.752519021180348</v>
      </c>
      <c r="G133" s="109"/>
      <c r="K133" s="90"/>
    </row>
    <row r="134" spans="1:11" ht="15" customHeight="1" x14ac:dyDescent="0.2">
      <c r="A134" s="91">
        <v>3238</v>
      </c>
      <c r="B134" s="91" t="s">
        <v>62</v>
      </c>
      <c r="C134" s="92">
        <v>5109.41</v>
      </c>
      <c r="D134" s="92">
        <v>0</v>
      </c>
      <c r="E134" s="92">
        <v>4911.3999999999996</v>
      </c>
      <c r="F134" s="93">
        <f t="shared" si="28"/>
        <v>96.124601470619879</v>
      </c>
      <c r="G134" s="109"/>
      <c r="K134" s="90"/>
    </row>
    <row r="135" spans="1:11" ht="15" customHeight="1" x14ac:dyDescent="0.2">
      <c r="A135" s="91">
        <v>3239</v>
      </c>
      <c r="B135" s="91" t="s">
        <v>63</v>
      </c>
      <c r="C135" s="92">
        <v>3941.93</v>
      </c>
      <c r="D135" s="92">
        <v>0</v>
      </c>
      <c r="E135" s="92">
        <v>1278.1300000000001</v>
      </c>
      <c r="F135" s="93">
        <f t="shared" si="28"/>
        <v>32.42396491058949</v>
      </c>
      <c r="G135" s="109"/>
      <c r="K135" s="90"/>
    </row>
    <row r="136" spans="1:11" ht="15" customHeight="1" x14ac:dyDescent="0.2">
      <c r="A136" s="91">
        <v>329</v>
      </c>
      <c r="B136" s="91" t="s">
        <v>87</v>
      </c>
      <c r="C136" s="92">
        <f>C137+C138+C139+C140+C141</f>
        <v>1359.6100000000001</v>
      </c>
      <c r="D136" s="92">
        <v>0</v>
      </c>
      <c r="E136" s="92">
        <f>SUM(E137:E141)</f>
        <v>983.92000000000007</v>
      </c>
      <c r="F136" s="93">
        <f t="shared" si="28"/>
        <v>72.367811357668742</v>
      </c>
      <c r="G136" s="109"/>
      <c r="K136" s="90"/>
    </row>
    <row r="137" spans="1:11" ht="15" customHeight="1" x14ac:dyDescent="0.2">
      <c r="A137" s="91">
        <v>3291</v>
      </c>
      <c r="B137" s="91" t="s">
        <v>153</v>
      </c>
      <c r="C137" s="92">
        <v>0</v>
      </c>
      <c r="D137" s="92">
        <v>0</v>
      </c>
      <c r="E137" s="92">
        <v>0</v>
      </c>
      <c r="F137" s="93">
        <v>0</v>
      </c>
      <c r="G137" s="109"/>
      <c r="K137" s="90"/>
    </row>
    <row r="138" spans="1:11" ht="15" customHeight="1" x14ac:dyDescent="0.2">
      <c r="A138" s="91">
        <v>3293</v>
      </c>
      <c r="B138" s="91" t="s">
        <v>83</v>
      </c>
      <c r="C138" s="92">
        <v>255.16</v>
      </c>
      <c r="D138" s="92">
        <v>0</v>
      </c>
      <c r="E138" s="92">
        <v>495.5</v>
      </c>
      <c r="F138" s="93">
        <f t="shared" si="28"/>
        <v>194.19187960495375</v>
      </c>
      <c r="G138" s="109"/>
      <c r="K138" s="90"/>
    </row>
    <row r="139" spans="1:11" ht="15" customHeight="1" x14ac:dyDescent="0.2">
      <c r="A139" s="91">
        <v>3294</v>
      </c>
      <c r="B139" s="91" t="s">
        <v>154</v>
      </c>
      <c r="C139" s="92">
        <v>0</v>
      </c>
      <c r="D139" s="92">
        <v>0</v>
      </c>
      <c r="E139" s="92">
        <v>35</v>
      </c>
      <c r="F139" s="93">
        <v>0</v>
      </c>
      <c r="G139" s="109"/>
      <c r="K139" s="90"/>
    </row>
    <row r="140" spans="1:11" ht="15" customHeight="1" x14ac:dyDescent="0.2">
      <c r="A140" s="91">
        <v>3295</v>
      </c>
      <c r="B140" s="91" t="s">
        <v>85</v>
      </c>
      <c r="C140" s="92">
        <v>147.32</v>
      </c>
      <c r="D140" s="92">
        <v>0</v>
      </c>
      <c r="E140" s="92">
        <v>167.26</v>
      </c>
      <c r="F140" s="93">
        <f t="shared" si="28"/>
        <v>113.53516155308172</v>
      </c>
      <c r="G140" s="109"/>
      <c r="K140" s="90"/>
    </row>
    <row r="141" spans="1:11" ht="15" customHeight="1" x14ac:dyDescent="0.2">
      <c r="A141" s="91">
        <v>3299</v>
      </c>
      <c r="B141" s="91" t="s">
        <v>87</v>
      </c>
      <c r="C141" s="92">
        <v>957.13</v>
      </c>
      <c r="D141" s="92">
        <v>0</v>
      </c>
      <c r="E141" s="92">
        <v>286.16000000000003</v>
      </c>
      <c r="F141" s="93">
        <f t="shared" si="28"/>
        <v>29.897715043933427</v>
      </c>
      <c r="G141" s="109"/>
      <c r="K141" s="90"/>
    </row>
    <row r="142" spans="1:11" ht="15" customHeight="1" x14ac:dyDescent="0.2">
      <c r="A142" s="103">
        <v>34</v>
      </c>
      <c r="B142" s="103" t="s">
        <v>77</v>
      </c>
      <c r="C142" s="104">
        <f>C143</f>
        <v>1492.09</v>
      </c>
      <c r="D142" s="104">
        <v>1830</v>
      </c>
      <c r="E142" s="104">
        <f t="shared" ref="E142" si="29">E143</f>
        <v>1830</v>
      </c>
      <c r="F142" s="112">
        <f t="shared" si="28"/>
        <v>122.64675723314278</v>
      </c>
      <c r="G142" s="113">
        <f>(E142/D142)*100</f>
        <v>100</v>
      </c>
      <c r="K142" s="90"/>
    </row>
    <row r="143" spans="1:11" ht="15" customHeight="1" x14ac:dyDescent="0.2">
      <c r="A143" s="91">
        <v>343</v>
      </c>
      <c r="B143" s="91" t="s">
        <v>146</v>
      </c>
      <c r="C143" s="92">
        <f>C144</f>
        <v>1492.09</v>
      </c>
      <c r="D143" s="92">
        <v>0</v>
      </c>
      <c r="E143" s="92">
        <f>E144</f>
        <v>1830</v>
      </c>
      <c r="F143" s="93">
        <f t="shared" si="28"/>
        <v>122.64675723314278</v>
      </c>
      <c r="G143" s="109"/>
      <c r="K143" s="90"/>
    </row>
    <row r="144" spans="1:11" ht="15" customHeight="1" x14ac:dyDescent="0.2">
      <c r="A144" s="91">
        <v>3431</v>
      </c>
      <c r="B144" s="91" t="s">
        <v>91</v>
      </c>
      <c r="C144" s="92">
        <v>1492.09</v>
      </c>
      <c r="D144" s="92">
        <v>0</v>
      </c>
      <c r="E144" s="92">
        <v>1830</v>
      </c>
      <c r="F144" s="93">
        <f t="shared" si="28"/>
        <v>122.64675723314278</v>
      </c>
      <c r="G144" s="109"/>
      <c r="K144" s="90"/>
    </row>
    <row r="145" spans="1:11" x14ac:dyDescent="0.2">
      <c r="A145" s="181" t="s">
        <v>155</v>
      </c>
      <c r="B145" s="181"/>
      <c r="C145" s="102">
        <f>C146</f>
        <v>4801.88</v>
      </c>
      <c r="D145" s="102">
        <f t="shared" ref="D145:E146" si="30">D146</f>
        <v>10020.15</v>
      </c>
      <c r="E145" s="102">
        <f t="shared" si="30"/>
        <v>2544.12</v>
      </c>
      <c r="F145" s="89">
        <f t="shared" si="28"/>
        <v>52.981748815047439</v>
      </c>
      <c r="G145" s="101">
        <f>(E145/D145)*100</f>
        <v>25.390039071271385</v>
      </c>
      <c r="K145" s="90"/>
    </row>
    <row r="146" spans="1:11" ht="15" customHeight="1" x14ac:dyDescent="0.2">
      <c r="A146" s="103">
        <v>3</v>
      </c>
      <c r="B146" s="103" t="s">
        <v>3</v>
      </c>
      <c r="C146" s="104">
        <f>C147</f>
        <v>4801.88</v>
      </c>
      <c r="D146" s="104">
        <f t="shared" si="30"/>
        <v>10020.15</v>
      </c>
      <c r="E146" s="104">
        <f t="shared" si="30"/>
        <v>2544.12</v>
      </c>
      <c r="F146" s="112">
        <f t="shared" si="28"/>
        <v>52.981748815047439</v>
      </c>
      <c r="G146" s="113">
        <f>(E146/D146)*100</f>
        <v>25.390039071271385</v>
      </c>
      <c r="K146" s="90"/>
    </row>
    <row r="147" spans="1:11" ht="15" customHeight="1" x14ac:dyDescent="0.2">
      <c r="A147" s="103">
        <v>32</v>
      </c>
      <c r="B147" s="103" t="s">
        <v>9</v>
      </c>
      <c r="C147" s="104">
        <f>C148+C149+C153</f>
        <v>4801.88</v>
      </c>
      <c r="D147" s="104">
        <v>10020.15</v>
      </c>
      <c r="E147" s="104">
        <f>E148+E151+E153</f>
        <v>2544.12</v>
      </c>
      <c r="F147" s="112">
        <f t="shared" si="28"/>
        <v>52.981748815047439</v>
      </c>
      <c r="G147" s="113">
        <f>(E147/D147)*100</f>
        <v>25.390039071271385</v>
      </c>
      <c r="K147" s="90"/>
    </row>
    <row r="148" spans="1:11" ht="15" customHeight="1" x14ac:dyDescent="0.2">
      <c r="A148" s="91">
        <v>322</v>
      </c>
      <c r="B148" s="91" t="s">
        <v>88</v>
      </c>
      <c r="C148" s="92">
        <f>C149</f>
        <v>1458.45</v>
      </c>
      <c r="D148" s="92">
        <v>0</v>
      </c>
      <c r="E148" s="92">
        <f>E149+E150</f>
        <v>310</v>
      </c>
      <c r="F148" s="93">
        <f>(E148/C148)*100</f>
        <v>21.255442421749116</v>
      </c>
      <c r="G148" s="109"/>
      <c r="K148" s="90"/>
    </row>
    <row r="149" spans="1:11" ht="15" customHeight="1" x14ac:dyDescent="0.2">
      <c r="A149" s="91">
        <v>3221</v>
      </c>
      <c r="B149" s="91" t="s">
        <v>144</v>
      </c>
      <c r="C149" s="92">
        <v>1458.45</v>
      </c>
      <c r="D149" s="92">
        <v>0</v>
      </c>
      <c r="E149" s="92">
        <v>100</v>
      </c>
      <c r="F149" s="93">
        <f t="shared" si="28"/>
        <v>6.85659432959649</v>
      </c>
      <c r="G149" s="109"/>
      <c r="K149" s="90"/>
    </row>
    <row r="150" spans="1:11" ht="15" customHeight="1" x14ac:dyDescent="0.2">
      <c r="A150" s="91">
        <v>3225</v>
      </c>
      <c r="B150" s="91" t="s">
        <v>150</v>
      </c>
      <c r="C150" s="92">
        <v>0</v>
      </c>
      <c r="D150" s="92">
        <v>0</v>
      </c>
      <c r="E150" s="92">
        <v>210</v>
      </c>
      <c r="F150" s="93">
        <v>0</v>
      </c>
      <c r="G150" s="109"/>
      <c r="K150" s="90"/>
    </row>
    <row r="151" spans="1:11" ht="15" customHeight="1" x14ac:dyDescent="0.2">
      <c r="A151" s="91">
        <v>324</v>
      </c>
      <c r="B151" s="91" t="s">
        <v>156</v>
      </c>
      <c r="C151" s="92">
        <v>0</v>
      </c>
      <c r="D151" s="92">
        <v>0</v>
      </c>
      <c r="E151" s="92">
        <f>E152</f>
        <v>274.12</v>
      </c>
      <c r="F151" s="93">
        <v>0</v>
      </c>
      <c r="G151" s="109"/>
      <c r="K151" s="90"/>
    </row>
    <row r="152" spans="1:11" ht="15" customHeight="1" x14ac:dyDescent="0.2">
      <c r="A152" s="91">
        <v>3241</v>
      </c>
      <c r="B152" s="91" t="s">
        <v>156</v>
      </c>
      <c r="C152" s="92">
        <v>0</v>
      </c>
      <c r="D152" s="92">
        <v>0</v>
      </c>
      <c r="E152" s="92">
        <v>274.12</v>
      </c>
      <c r="F152" s="93">
        <v>0</v>
      </c>
      <c r="G152" s="109"/>
      <c r="K152" s="90"/>
    </row>
    <row r="153" spans="1:11" ht="15" customHeight="1" x14ac:dyDescent="0.2">
      <c r="A153" s="91">
        <v>329</v>
      </c>
      <c r="B153" s="91" t="s">
        <v>87</v>
      </c>
      <c r="C153" s="92">
        <f>C154</f>
        <v>1884.98</v>
      </c>
      <c r="D153" s="92">
        <v>0</v>
      </c>
      <c r="E153" s="92">
        <f>E154</f>
        <v>1960</v>
      </c>
      <c r="F153" s="93">
        <f t="shared" si="28"/>
        <v>103.97988307568249</v>
      </c>
      <c r="G153" s="109"/>
      <c r="K153" s="90"/>
    </row>
    <row r="154" spans="1:11" ht="15" customHeight="1" x14ac:dyDescent="0.2">
      <c r="A154" s="91">
        <v>3299</v>
      </c>
      <c r="B154" s="91" t="s">
        <v>87</v>
      </c>
      <c r="C154" s="92">
        <v>1884.98</v>
      </c>
      <c r="D154" s="92">
        <v>0</v>
      </c>
      <c r="E154" s="92">
        <v>1960</v>
      </c>
      <c r="F154" s="93">
        <f t="shared" si="28"/>
        <v>103.97988307568249</v>
      </c>
      <c r="G154" s="109"/>
      <c r="K154" s="90"/>
    </row>
    <row r="155" spans="1:11" x14ac:dyDescent="0.2">
      <c r="A155" s="181" t="s">
        <v>157</v>
      </c>
      <c r="B155" s="181"/>
      <c r="C155" s="102">
        <f>C156</f>
        <v>239.43</v>
      </c>
      <c r="D155" s="102">
        <f t="shared" ref="D155:E156" si="31">D156</f>
        <v>8301.57</v>
      </c>
      <c r="E155" s="102">
        <f t="shared" si="31"/>
        <v>0</v>
      </c>
      <c r="F155" s="89">
        <f t="shared" si="28"/>
        <v>0</v>
      </c>
      <c r="G155" s="101">
        <f>(E155/D155)*100</f>
        <v>0</v>
      </c>
      <c r="K155" s="90"/>
    </row>
    <row r="156" spans="1:11" ht="15" customHeight="1" x14ac:dyDescent="0.2">
      <c r="A156" s="103">
        <v>3</v>
      </c>
      <c r="B156" s="103" t="s">
        <v>3</v>
      </c>
      <c r="C156" s="104">
        <f>C157</f>
        <v>239.43</v>
      </c>
      <c r="D156" s="104">
        <f t="shared" si="31"/>
        <v>8301.57</v>
      </c>
      <c r="E156" s="104">
        <f t="shared" si="31"/>
        <v>0</v>
      </c>
      <c r="F156" s="112">
        <f t="shared" si="28"/>
        <v>0</v>
      </c>
      <c r="G156" s="113">
        <f>(E156/D156)*100</f>
        <v>0</v>
      </c>
      <c r="K156" s="90"/>
    </row>
    <row r="157" spans="1:11" ht="15" customHeight="1" x14ac:dyDescent="0.2">
      <c r="A157" s="103">
        <v>32</v>
      </c>
      <c r="B157" s="103" t="s">
        <v>9</v>
      </c>
      <c r="C157" s="104">
        <f>C160+C162</f>
        <v>239.43</v>
      </c>
      <c r="D157" s="104">
        <v>8301.57</v>
      </c>
      <c r="E157" s="104">
        <f>E160+E162</f>
        <v>0</v>
      </c>
      <c r="F157" s="112">
        <f t="shared" si="28"/>
        <v>0</v>
      </c>
      <c r="G157" s="113">
        <f>(E157/D157)*100</f>
        <v>0</v>
      </c>
      <c r="K157" s="90"/>
    </row>
    <row r="158" spans="1:11" ht="15" customHeight="1" x14ac:dyDescent="0.2">
      <c r="A158" s="91">
        <v>322</v>
      </c>
      <c r="B158" s="91" t="s">
        <v>88</v>
      </c>
      <c r="C158" s="92">
        <v>0</v>
      </c>
      <c r="D158" s="92">
        <v>0</v>
      </c>
      <c r="E158" s="92">
        <v>0</v>
      </c>
      <c r="F158" s="93">
        <v>0</v>
      </c>
      <c r="G158" s="109"/>
      <c r="K158" s="90"/>
    </row>
    <row r="159" spans="1:11" ht="15" customHeight="1" x14ac:dyDescent="0.2">
      <c r="A159" s="91">
        <v>323</v>
      </c>
      <c r="B159" s="91" t="s">
        <v>89</v>
      </c>
      <c r="C159" s="92">
        <v>0</v>
      </c>
      <c r="D159" s="92">
        <v>0</v>
      </c>
      <c r="E159" s="92">
        <v>0</v>
      </c>
      <c r="F159" s="93">
        <v>0</v>
      </c>
      <c r="G159" s="109"/>
      <c r="K159" s="90"/>
    </row>
    <row r="160" spans="1:11" ht="15" customHeight="1" x14ac:dyDescent="0.2">
      <c r="A160" s="91">
        <v>324</v>
      </c>
      <c r="B160" s="91" t="s">
        <v>156</v>
      </c>
      <c r="C160" s="92">
        <f>C161</f>
        <v>153.16</v>
      </c>
      <c r="D160" s="92">
        <v>0</v>
      </c>
      <c r="E160" s="92">
        <v>0</v>
      </c>
      <c r="F160" s="93">
        <f t="shared" si="28"/>
        <v>0</v>
      </c>
      <c r="G160" s="109"/>
      <c r="K160" s="90"/>
    </row>
    <row r="161" spans="1:11" ht="15" customHeight="1" x14ac:dyDescent="0.2">
      <c r="A161" s="91">
        <v>3241</v>
      </c>
      <c r="B161" s="91" t="s">
        <v>156</v>
      </c>
      <c r="C161" s="92">
        <v>153.16</v>
      </c>
      <c r="D161" s="92">
        <v>0</v>
      </c>
      <c r="E161" s="92">
        <v>0</v>
      </c>
      <c r="F161" s="93">
        <f t="shared" si="28"/>
        <v>0</v>
      </c>
      <c r="G161" s="109"/>
      <c r="K161" s="90"/>
    </row>
    <row r="162" spans="1:11" ht="15" customHeight="1" x14ac:dyDescent="0.2">
      <c r="A162" s="91">
        <v>329</v>
      </c>
      <c r="B162" s="91" t="s">
        <v>87</v>
      </c>
      <c r="C162" s="92">
        <f>C163</f>
        <v>86.27</v>
      </c>
      <c r="D162" s="92">
        <v>0</v>
      </c>
      <c r="E162" s="92">
        <f t="shared" ref="E162" si="32">E163</f>
        <v>0</v>
      </c>
      <c r="F162" s="93">
        <f t="shared" si="28"/>
        <v>0</v>
      </c>
      <c r="G162" s="109"/>
      <c r="K162" s="90"/>
    </row>
    <row r="163" spans="1:11" ht="15" customHeight="1" x14ac:dyDescent="0.2">
      <c r="A163" s="91">
        <v>3299</v>
      </c>
      <c r="B163" s="91" t="s">
        <v>87</v>
      </c>
      <c r="C163" s="92">
        <v>86.27</v>
      </c>
      <c r="D163" s="92">
        <v>0</v>
      </c>
      <c r="E163" s="92">
        <v>0</v>
      </c>
      <c r="F163" s="93">
        <f t="shared" si="28"/>
        <v>0</v>
      </c>
      <c r="G163" s="109"/>
      <c r="K163" s="90"/>
    </row>
    <row r="164" spans="1:11" x14ac:dyDescent="0.2">
      <c r="A164" s="181" t="s">
        <v>158</v>
      </c>
      <c r="B164" s="181"/>
      <c r="C164" s="102">
        <f>C165</f>
        <v>1336685.7</v>
      </c>
      <c r="D164" s="102">
        <f t="shared" ref="D164:E164" si="33">D165</f>
        <v>1511373.5</v>
      </c>
      <c r="E164" s="102">
        <f t="shared" si="33"/>
        <v>1506253.3000000003</v>
      </c>
      <c r="F164" s="89">
        <f t="shared" si="28"/>
        <v>112.68567472518036</v>
      </c>
      <c r="G164" s="101">
        <f>(E164/D164)*100</f>
        <v>99.66122206059589</v>
      </c>
      <c r="K164" s="105"/>
    </row>
    <row r="165" spans="1:11" ht="15" customHeight="1" x14ac:dyDescent="0.2">
      <c r="A165" s="103">
        <v>3</v>
      </c>
      <c r="B165" s="103" t="s">
        <v>3</v>
      </c>
      <c r="C165" s="104">
        <f>C166+C174+C189</f>
        <v>1336685.7</v>
      </c>
      <c r="D165" s="104">
        <f>D166+D174+D189</f>
        <v>1511373.5</v>
      </c>
      <c r="E165" s="104">
        <f>E166+E174+E189</f>
        <v>1506253.3000000003</v>
      </c>
      <c r="F165" s="112">
        <f t="shared" si="28"/>
        <v>112.68567472518036</v>
      </c>
      <c r="G165" s="113">
        <f>(E165/D165)*100</f>
        <v>99.66122206059589</v>
      </c>
      <c r="K165" s="90"/>
    </row>
    <row r="166" spans="1:11" ht="15" customHeight="1" x14ac:dyDescent="0.2">
      <c r="A166" s="103">
        <v>31</v>
      </c>
      <c r="B166" s="103" t="s">
        <v>4</v>
      </c>
      <c r="C166" s="104">
        <f>C167+C169+C171</f>
        <v>1313413.0999999999</v>
      </c>
      <c r="D166" s="104">
        <v>1495257.5</v>
      </c>
      <c r="E166" s="104">
        <f t="shared" ref="E166" si="34">E167+E169+E171</f>
        <v>1490138.4700000002</v>
      </c>
      <c r="F166" s="112">
        <f t="shared" si="28"/>
        <v>113.45542921720519</v>
      </c>
      <c r="G166" s="113">
        <f>(E166/D166)*100</f>
        <v>99.6576489333777</v>
      </c>
      <c r="K166" s="90"/>
    </row>
    <row r="167" spans="1:11" ht="15" customHeight="1" x14ac:dyDescent="0.2">
      <c r="A167" s="91">
        <v>311</v>
      </c>
      <c r="B167" s="91" t="s">
        <v>16</v>
      </c>
      <c r="C167" s="92">
        <f>C168</f>
        <v>1087648.9099999999</v>
      </c>
      <c r="D167" s="92">
        <v>0</v>
      </c>
      <c r="E167" s="92">
        <f t="shared" ref="E167" si="35">E168</f>
        <v>1232239.23</v>
      </c>
      <c r="F167" s="93">
        <f t="shared" si="28"/>
        <v>113.29384130031445</v>
      </c>
      <c r="G167" s="109"/>
      <c r="K167" s="90"/>
    </row>
    <row r="168" spans="1:11" ht="15" customHeight="1" x14ac:dyDescent="0.2">
      <c r="A168" s="91">
        <v>3111</v>
      </c>
      <c r="B168" s="91" t="s">
        <v>17</v>
      </c>
      <c r="C168" s="92">
        <v>1087648.9099999999</v>
      </c>
      <c r="D168" s="92">
        <v>0</v>
      </c>
      <c r="E168" s="92">
        <v>1232239.23</v>
      </c>
      <c r="F168" s="93">
        <f t="shared" si="28"/>
        <v>113.29384130031445</v>
      </c>
      <c r="G168" s="109"/>
      <c r="K168" s="90"/>
    </row>
    <row r="169" spans="1:11" ht="15" customHeight="1" x14ac:dyDescent="0.2">
      <c r="A169" s="91">
        <v>312</v>
      </c>
      <c r="B169" s="91" t="s">
        <v>46</v>
      </c>
      <c r="C169" s="92">
        <f>C170</f>
        <v>46669.41</v>
      </c>
      <c r="D169" s="92">
        <v>0</v>
      </c>
      <c r="E169" s="92">
        <f t="shared" ref="E169" si="36">E170</f>
        <v>54517.36</v>
      </c>
      <c r="F169" s="93">
        <f t="shared" si="28"/>
        <v>116.81604717094129</v>
      </c>
      <c r="G169" s="109"/>
      <c r="K169" s="90"/>
    </row>
    <row r="170" spans="1:11" ht="15" customHeight="1" x14ac:dyDescent="0.2">
      <c r="A170" s="91">
        <v>3121</v>
      </c>
      <c r="B170" s="91" t="s">
        <v>46</v>
      </c>
      <c r="C170" s="92">
        <v>46669.41</v>
      </c>
      <c r="D170" s="92">
        <v>0</v>
      </c>
      <c r="E170" s="92">
        <v>54517.36</v>
      </c>
      <c r="F170" s="93">
        <f t="shared" si="28"/>
        <v>116.81604717094129</v>
      </c>
      <c r="G170" s="109"/>
      <c r="K170" s="90"/>
    </row>
    <row r="171" spans="1:11" ht="15" customHeight="1" x14ac:dyDescent="0.2">
      <c r="A171" s="91">
        <v>313</v>
      </c>
      <c r="B171" s="91" t="s">
        <v>141</v>
      </c>
      <c r="C171" s="92">
        <f>C172+C173</f>
        <v>179094.78</v>
      </c>
      <c r="D171" s="92">
        <v>0</v>
      </c>
      <c r="E171" s="92">
        <f>E172+E173</f>
        <v>203381.88</v>
      </c>
      <c r="F171" s="93">
        <f t="shared" si="28"/>
        <v>113.56103176206476</v>
      </c>
      <c r="G171" s="109"/>
      <c r="K171" s="90"/>
    </row>
    <row r="172" spans="1:11" ht="15" customHeight="1" x14ac:dyDescent="0.2">
      <c r="A172" s="91">
        <v>3132</v>
      </c>
      <c r="B172" s="91" t="s">
        <v>142</v>
      </c>
      <c r="C172" s="92">
        <v>178815.43</v>
      </c>
      <c r="D172" s="92">
        <v>0</v>
      </c>
      <c r="E172" s="92">
        <v>203230.13</v>
      </c>
      <c r="F172" s="93">
        <f t="shared" si="28"/>
        <v>113.65357564501006</v>
      </c>
      <c r="G172" s="109"/>
      <c r="K172" s="90"/>
    </row>
    <row r="173" spans="1:11" ht="15" customHeight="1" x14ac:dyDescent="0.2">
      <c r="A173" s="91">
        <v>3133</v>
      </c>
      <c r="B173" s="91" t="s">
        <v>49</v>
      </c>
      <c r="C173" s="92">
        <v>279.35000000000002</v>
      </c>
      <c r="D173" s="92">
        <v>0</v>
      </c>
      <c r="E173" s="92">
        <v>151.75</v>
      </c>
      <c r="F173" s="93">
        <f t="shared" si="28"/>
        <v>54.322534454984783</v>
      </c>
      <c r="G173" s="109"/>
      <c r="K173" s="90"/>
    </row>
    <row r="174" spans="1:11" ht="15" customHeight="1" x14ac:dyDescent="0.2">
      <c r="A174" s="103">
        <v>32</v>
      </c>
      <c r="B174" s="103" t="s">
        <v>9</v>
      </c>
      <c r="C174" s="104">
        <f>C175+C178+C182+C185</f>
        <v>15826.279999999999</v>
      </c>
      <c r="D174" s="104">
        <v>11706</v>
      </c>
      <c r="E174" s="104">
        <f>E175+E178+E182+E185</f>
        <v>11705.710000000001</v>
      </c>
      <c r="F174" s="112">
        <f t="shared" si="28"/>
        <v>73.963748903722177</v>
      </c>
      <c r="G174" s="113">
        <f>(E174/D174)*100</f>
        <v>99.997522637963442</v>
      </c>
      <c r="K174" s="90"/>
    </row>
    <row r="175" spans="1:11" ht="15" customHeight="1" x14ac:dyDescent="0.2">
      <c r="A175" s="106">
        <v>321</v>
      </c>
      <c r="B175" s="106" t="s">
        <v>143</v>
      </c>
      <c r="C175" s="96">
        <f>C176+C177</f>
        <v>293.14999999999998</v>
      </c>
      <c r="D175" s="96">
        <v>0</v>
      </c>
      <c r="E175" s="96">
        <f>E176+E177</f>
        <v>0</v>
      </c>
      <c r="F175" s="93">
        <f t="shared" si="28"/>
        <v>0</v>
      </c>
      <c r="G175" s="109"/>
      <c r="K175" s="90"/>
    </row>
    <row r="176" spans="1:11" ht="15" customHeight="1" x14ac:dyDescent="0.2">
      <c r="A176" s="106">
        <v>3211</v>
      </c>
      <c r="B176" s="106" t="s">
        <v>19</v>
      </c>
      <c r="C176" s="96">
        <v>145.1</v>
      </c>
      <c r="D176" s="96">
        <v>0</v>
      </c>
      <c r="E176" s="96"/>
      <c r="F176" s="93">
        <f t="shared" si="28"/>
        <v>0</v>
      </c>
      <c r="G176" s="109"/>
      <c r="K176" s="90"/>
    </row>
    <row r="177" spans="1:11" ht="15" customHeight="1" x14ac:dyDescent="0.2">
      <c r="A177" s="106">
        <v>3213</v>
      </c>
      <c r="B177" s="106" t="s">
        <v>51</v>
      </c>
      <c r="C177" s="96">
        <v>148.05000000000001</v>
      </c>
      <c r="D177" s="96">
        <v>0</v>
      </c>
      <c r="E177" s="96"/>
      <c r="F177" s="93">
        <f t="shared" si="28"/>
        <v>0</v>
      </c>
      <c r="G177" s="109"/>
      <c r="K177" s="90"/>
    </row>
    <row r="178" spans="1:11" ht="15" customHeight="1" x14ac:dyDescent="0.2">
      <c r="A178" s="91">
        <v>322</v>
      </c>
      <c r="B178" s="91" t="s">
        <v>88</v>
      </c>
      <c r="C178" s="92">
        <f>C179+C180+C181</f>
        <v>316.88</v>
      </c>
      <c r="D178" s="92">
        <v>0</v>
      </c>
      <c r="E178" s="92">
        <f>E179+E180+E181</f>
        <v>0</v>
      </c>
      <c r="F178" s="93">
        <f t="shared" si="28"/>
        <v>0</v>
      </c>
      <c r="G178" s="109"/>
      <c r="K178" s="90"/>
    </row>
    <row r="179" spans="1:11" ht="15" customHeight="1" x14ac:dyDescent="0.2">
      <c r="A179" s="91">
        <v>3221</v>
      </c>
      <c r="B179" s="91" t="s">
        <v>144</v>
      </c>
      <c r="C179" s="92">
        <v>205.48</v>
      </c>
      <c r="D179" s="92">
        <v>0</v>
      </c>
      <c r="E179" s="92"/>
      <c r="F179" s="93">
        <f t="shared" si="28"/>
        <v>0</v>
      </c>
      <c r="G179" s="109"/>
      <c r="K179" s="90"/>
    </row>
    <row r="180" spans="1:11" ht="15" customHeight="1" x14ac:dyDescent="0.2">
      <c r="A180" s="91">
        <v>3224</v>
      </c>
      <c r="B180" s="91" t="s">
        <v>55</v>
      </c>
      <c r="C180" s="92">
        <v>105.79</v>
      </c>
      <c r="D180" s="92">
        <v>0</v>
      </c>
      <c r="E180" s="92"/>
      <c r="F180" s="93">
        <f t="shared" si="28"/>
        <v>0</v>
      </c>
      <c r="G180" s="109"/>
      <c r="K180" s="90"/>
    </row>
    <row r="181" spans="1:11" ht="15" customHeight="1" x14ac:dyDescent="0.2">
      <c r="A181" s="91">
        <v>3225</v>
      </c>
      <c r="B181" s="91" t="s">
        <v>150</v>
      </c>
      <c r="C181" s="92">
        <v>5.61</v>
      </c>
      <c r="D181" s="92">
        <v>0</v>
      </c>
      <c r="E181" s="92"/>
      <c r="F181" s="93">
        <f t="shared" si="28"/>
        <v>0</v>
      </c>
      <c r="G181" s="109"/>
      <c r="K181" s="90"/>
    </row>
    <row r="182" spans="1:11" ht="15" customHeight="1" x14ac:dyDescent="0.2">
      <c r="A182" s="91">
        <v>323</v>
      </c>
      <c r="B182" s="91" t="s">
        <v>89</v>
      </c>
      <c r="C182" s="92">
        <f>C183</f>
        <v>875.97</v>
      </c>
      <c r="D182" s="92">
        <v>0</v>
      </c>
      <c r="E182" s="92">
        <f>E183+E184</f>
        <v>397.78</v>
      </c>
      <c r="F182" s="93">
        <f t="shared" si="28"/>
        <v>45.410230943982093</v>
      </c>
      <c r="G182" s="109"/>
      <c r="K182" s="90"/>
    </row>
    <row r="183" spans="1:11" ht="15" customHeight="1" x14ac:dyDescent="0.2">
      <c r="A183" s="91">
        <v>3236</v>
      </c>
      <c r="B183" s="91" t="s">
        <v>152</v>
      </c>
      <c r="C183" s="92">
        <v>875.97</v>
      </c>
      <c r="D183" s="92">
        <v>0</v>
      </c>
      <c r="E183" s="92">
        <v>0</v>
      </c>
      <c r="F183" s="93">
        <f t="shared" si="28"/>
        <v>0</v>
      </c>
      <c r="G183" s="109"/>
      <c r="K183" s="90"/>
    </row>
    <row r="184" spans="1:11" ht="15" customHeight="1" x14ac:dyDescent="0.2">
      <c r="A184" s="91">
        <v>3237</v>
      </c>
      <c r="B184" s="91" t="s">
        <v>61</v>
      </c>
      <c r="C184" s="92">
        <v>0</v>
      </c>
      <c r="D184" s="92">
        <v>0</v>
      </c>
      <c r="E184" s="92">
        <v>397.78</v>
      </c>
      <c r="F184" s="93">
        <v>0</v>
      </c>
      <c r="G184" s="109"/>
      <c r="K184" s="90"/>
    </row>
    <row r="185" spans="1:11" ht="15" customHeight="1" x14ac:dyDescent="0.2">
      <c r="A185" s="91">
        <v>329</v>
      </c>
      <c r="B185" s="91" t="s">
        <v>87</v>
      </c>
      <c r="C185" s="92">
        <f>C186+C187+C188</f>
        <v>14340.279999999999</v>
      </c>
      <c r="D185" s="92">
        <v>0</v>
      </c>
      <c r="E185" s="92">
        <f t="shared" ref="E185" si="37">E186+E187+E188</f>
        <v>11307.93</v>
      </c>
      <c r="F185" s="93">
        <f t="shared" si="28"/>
        <v>78.854318046788492</v>
      </c>
      <c r="G185" s="109"/>
      <c r="K185" s="90"/>
    </row>
    <row r="186" spans="1:11" ht="15" customHeight="1" x14ac:dyDescent="0.2">
      <c r="A186" s="91">
        <v>3295</v>
      </c>
      <c r="B186" s="91" t="s">
        <v>85</v>
      </c>
      <c r="C186" s="92">
        <v>4933.97</v>
      </c>
      <c r="D186" s="92">
        <v>0</v>
      </c>
      <c r="E186" s="92">
        <v>4025.66</v>
      </c>
      <c r="F186" s="93">
        <f t="shared" si="28"/>
        <v>81.59068660733648</v>
      </c>
      <c r="G186" s="109"/>
      <c r="K186" s="90"/>
    </row>
    <row r="187" spans="1:11" ht="15" customHeight="1" x14ac:dyDescent="0.2">
      <c r="A187" s="91">
        <v>3296</v>
      </c>
      <c r="B187" s="91" t="s">
        <v>86</v>
      </c>
      <c r="C187" s="92">
        <v>9404.65</v>
      </c>
      <c r="D187" s="92">
        <v>0</v>
      </c>
      <c r="E187" s="92">
        <v>7225.18</v>
      </c>
      <c r="F187" s="93">
        <f t="shared" si="28"/>
        <v>76.825612861722675</v>
      </c>
      <c r="G187" s="109"/>
      <c r="K187" s="90"/>
    </row>
    <row r="188" spans="1:11" ht="15" customHeight="1" x14ac:dyDescent="0.2">
      <c r="A188" s="91">
        <v>3299</v>
      </c>
      <c r="B188" s="91" t="s">
        <v>87</v>
      </c>
      <c r="C188" s="92">
        <v>1.66</v>
      </c>
      <c r="D188" s="92">
        <v>0</v>
      </c>
      <c r="E188" s="92">
        <v>57.09</v>
      </c>
      <c r="F188" s="93">
        <f t="shared" si="28"/>
        <v>3439.1566265060242</v>
      </c>
      <c r="G188" s="109"/>
      <c r="K188" s="90"/>
    </row>
    <row r="189" spans="1:11" ht="15" customHeight="1" x14ac:dyDescent="0.2">
      <c r="A189" s="103">
        <v>34</v>
      </c>
      <c r="B189" s="103" t="s">
        <v>77</v>
      </c>
      <c r="C189" s="104">
        <f>C190</f>
        <v>7446.32</v>
      </c>
      <c r="D189" s="104">
        <v>4410</v>
      </c>
      <c r="E189" s="104">
        <f t="shared" ref="E189:E190" si="38">E190</f>
        <v>4409.12</v>
      </c>
      <c r="F189" s="112">
        <f t="shared" si="28"/>
        <v>59.21206716874913</v>
      </c>
      <c r="G189" s="113">
        <f>(E189/D189)*100</f>
        <v>99.980045351473919</v>
      </c>
      <c r="K189" s="90"/>
    </row>
    <row r="190" spans="1:11" ht="15" customHeight="1" x14ac:dyDescent="0.2">
      <c r="A190" s="91">
        <v>343</v>
      </c>
      <c r="B190" s="91" t="s">
        <v>146</v>
      </c>
      <c r="C190" s="92">
        <f>C191</f>
        <v>7446.32</v>
      </c>
      <c r="D190" s="92">
        <v>0</v>
      </c>
      <c r="E190" s="92">
        <f t="shared" si="38"/>
        <v>4409.12</v>
      </c>
      <c r="F190" s="93">
        <f t="shared" si="28"/>
        <v>59.21206716874913</v>
      </c>
      <c r="G190" s="109"/>
      <c r="K190" s="90"/>
    </row>
    <row r="191" spans="1:11" ht="15" customHeight="1" x14ac:dyDescent="0.2">
      <c r="A191" s="91">
        <v>3433</v>
      </c>
      <c r="B191" s="91" t="s">
        <v>93</v>
      </c>
      <c r="C191" s="92">
        <v>7446.32</v>
      </c>
      <c r="D191" s="92">
        <v>0</v>
      </c>
      <c r="E191" s="92">
        <v>4409.12</v>
      </c>
      <c r="F191" s="93">
        <f t="shared" si="28"/>
        <v>59.21206716874913</v>
      </c>
      <c r="G191" s="109"/>
      <c r="K191" s="90"/>
    </row>
    <row r="192" spans="1:11" x14ac:dyDescent="0.2">
      <c r="A192" s="181" t="s">
        <v>159</v>
      </c>
      <c r="B192" s="181"/>
      <c r="C192" s="102">
        <f>C193</f>
        <v>659.89</v>
      </c>
      <c r="D192" s="102">
        <f t="shared" ref="D192:E193" si="39">D193</f>
        <v>0</v>
      </c>
      <c r="E192" s="102">
        <f t="shared" si="39"/>
        <v>0</v>
      </c>
      <c r="F192" s="89">
        <f t="shared" si="28"/>
        <v>0</v>
      </c>
      <c r="G192" s="101" t="e">
        <f>(E192/D192)*100</f>
        <v>#DIV/0!</v>
      </c>
      <c r="K192" s="90"/>
    </row>
    <row r="193" spans="1:11" ht="15" customHeight="1" x14ac:dyDescent="0.2">
      <c r="A193" s="103">
        <v>3</v>
      </c>
      <c r="B193" s="103" t="s">
        <v>3</v>
      </c>
      <c r="C193" s="104">
        <f>C194</f>
        <v>659.89</v>
      </c>
      <c r="D193" s="104">
        <f t="shared" si="39"/>
        <v>0</v>
      </c>
      <c r="E193" s="104">
        <f t="shared" si="39"/>
        <v>0</v>
      </c>
      <c r="F193" s="112">
        <f t="shared" si="28"/>
        <v>0</v>
      </c>
      <c r="G193" s="113" t="e">
        <f>(E193/D193)*100</f>
        <v>#DIV/0!</v>
      </c>
      <c r="K193" s="105"/>
    </row>
    <row r="194" spans="1:11" ht="15" customHeight="1" x14ac:dyDescent="0.2">
      <c r="A194" s="103">
        <v>32</v>
      </c>
      <c r="B194" s="103" t="s">
        <v>9</v>
      </c>
      <c r="C194" s="104">
        <f>C195+C197+C199</f>
        <v>659.89</v>
      </c>
      <c r="D194" s="104">
        <f>D195+D197+D199</f>
        <v>0</v>
      </c>
      <c r="E194" s="104">
        <f>E195+E197+E199</f>
        <v>0</v>
      </c>
      <c r="F194" s="112">
        <f t="shared" si="28"/>
        <v>0</v>
      </c>
      <c r="G194" s="113" t="e">
        <f>(E194/D194)*100</f>
        <v>#DIV/0!</v>
      </c>
      <c r="K194" s="90"/>
    </row>
    <row r="195" spans="1:11" ht="15" customHeight="1" x14ac:dyDescent="0.2">
      <c r="A195" s="91">
        <v>321</v>
      </c>
      <c r="B195" s="91" t="s">
        <v>18</v>
      </c>
      <c r="C195" s="92">
        <f>C196</f>
        <v>84.21</v>
      </c>
      <c r="D195" s="92">
        <v>0</v>
      </c>
      <c r="E195" s="92">
        <f>E196</f>
        <v>0</v>
      </c>
      <c r="F195" s="93">
        <f t="shared" si="28"/>
        <v>0</v>
      </c>
      <c r="G195" s="109"/>
      <c r="K195" s="90"/>
    </row>
    <row r="196" spans="1:11" ht="15" customHeight="1" x14ac:dyDescent="0.2">
      <c r="A196" s="91">
        <v>3213</v>
      </c>
      <c r="B196" s="91" t="s">
        <v>51</v>
      </c>
      <c r="C196" s="92">
        <v>84.21</v>
      </c>
      <c r="D196" s="92">
        <v>0</v>
      </c>
      <c r="E196" s="92">
        <v>0</v>
      </c>
      <c r="F196" s="93">
        <f t="shared" si="28"/>
        <v>0</v>
      </c>
      <c r="G196" s="109"/>
      <c r="K196" s="90"/>
    </row>
    <row r="197" spans="1:11" ht="15" customHeight="1" x14ac:dyDescent="0.2">
      <c r="A197" s="91">
        <v>322</v>
      </c>
      <c r="B197" s="91" t="s">
        <v>88</v>
      </c>
      <c r="C197" s="92">
        <f>C198</f>
        <v>336.78</v>
      </c>
      <c r="D197" s="92">
        <v>0</v>
      </c>
      <c r="E197" s="92">
        <f>E198</f>
        <v>0</v>
      </c>
      <c r="F197" s="93">
        <f t="shared" si="28"/>
        <v>0</v>
      </c>
      <c r="G197" s="109"/>
      <c r="K197" s="90"/>
    </row>
    <row r="198" spans="1:11" ht="15" customHeight="1" x14ac:dyDescent="0.2">
      <c r="A198" s="91">
        <v>3221</v>
      </c>
      <c r="B198" s="91" t="s">
        <v>144</v>
      </c>
      <c r="C198" s="92">
        <v>336.78</v>
      </c>
      <c r="D198" s="92">
        <v>0</v>
      </c>
      <c r="E198" s="92">
        <v>0</v>
      </c>
      <c r="F198" s="93">
        <f t="shared" si="28"/>
        <v>0</v>
      </c>
      <c r="G198" s="109"/>
      <c r="K198" s="90"/>
    </row>
    <row r="199" spans="1:11" ht="15" customHeight="1" x14ac:dyDescent="0.2">
      <c r="A199" s="91">
        <v>323</v>
      </c>
      <c r="B199" s="91" t="s">
        <v>89</v>
      </c>
      <c r="C199" s="92">
        <f>C200</f>
        <v>238.9</v>
      </c>
      <c r="D199" s="92">
        <v>0</v>
      </c>
      <c r="E199" s="92">
        <f>E200</f>
        <v>0</v>
      </c>
      <c r="F199" s="93">
        <f t="shared" si="28"/>
        <v>0</v>
      </c>
      <c r="G199" s="109"/>
      <c r="K199" s="90"/>
    </row>
    <row r="200" spans="1:11" ht="15" customHeight="1" x14ac:dyDescent="0.2">
      <c r="A200" s="91">
        <v>3239</v>
      </c>
      <c r="B200" s="91" t="s">
        <v>160</v>
      </c>
      <c r="C200" s="92">
        <v>238.9</v>
      </c>
      <c r="D200" s="92">
        <v>0</v>
      </c>
      <c r="E200" s="92">
        <v>0</v>
      </c>
      <c r="F200" s="93">
        <f t="shared" ref="F200:F267" si="40">(E200/C200)*100</f>
        <v>0</v>
      </c>
      <c r="G200" s="109">
        <f t="shared" ref="G200:G202" si="41">(E201/D201)*100</f>
        <v>100</v>
      </c>
      <c r="K200" s="90"/>
    </row>
    <row r="201" spans="1:11" x14ac:dyDescent="0.2">
      <c r="A201" s="181" t="s">
        <v>161</v>
      </c>
      <c r="B201" s="181"/>
      <c r="C201" s="102">
        <f>C202</f>
        <v>5378.34</v>
      </c>
      <c r="D201" s="102">
        <f t="shared" ref="D201:E202" si="42">D202</f>
        <v>5161.9399999999996</v>
      </c>
      <c r="E201" s="102">
        <f t="shared" si="42"/>
        <v>5161.9399999999996</v>
      </c>
      <c r="F201" s="89">
        <f t="shared" si="40"/>
        <v>95.976453701327912</v>
      </c>
      <c r="G201" s="101">
        <f t="shared" si="41"/>
        <v>100</v>
      </c>
      <c r="K201" s="90"/>
    </row>
    <row r="202" spans="1:11" ht="15" customHeight="1" x14ac:dyDescent="0.2">
      <c r="A202" s="103">
        <v>3</v>
      </c>
      <c r="B202" s="103" t="s">
        <v>3</v>
      </c>
      <c r="C202" s="104">
        <f>C203</f>
        <v>5378.34</v>
      </c>
      <c r="D202" s="104">
        <f t="shared" si="42"/>
        <v>5161.9399999999996</v>
      </c>
      <c r="E202" s="104">
        <f t="shared" si="42"/>
        <v>5161.9399999999996</v>
      </c>
      <c r="F202" s="112">
        <f t="shared" si="40"/>
        <v>95.976453701327912</v>
      </c>
      <c r="G202" s="113">
        <f t="shared" si="41"/>
        <v>100</v>
      </c>
      <c r="K202" s="90"/>
    </row>
    <row r="203" spans="1:11" ht="15" customHeight="1" x14ac:dyDescent="0.2">
      <c r="A203" s="103">
        <v>32</v>
      </c>
      <c r="B203" s="103" t="s">
        <v>9</v>
      </c>
      <c r="C203" s="104">
        <f>C204+C206</f>
        <v>5378.34</v>
      </c>
      <c r="D203" s="104">
        <v>5161.9399999999996</v>
      </c>
      <c r="E203" s="104">
        <f>E204+E206</f>
        <v>5161.9399999999996</v>
      </c>
      <c r="F203" s="112">
        <f t="shared" si="40"/>
        <v>95.976453701327912</v>
      </c>
      <c r="G203" s="113">
        <f>(E203/D203)*100</f>
        <v>100</v>
      </c>
      <c r="K203" s="90"/>
    </row>
    <row r="204" spans="1:11" ht="15" customHeight="1" x14ac:dyDescent="0.2">
      <c r="A204" s="91">
        <v>321</v>
      </c>
      <c r="B204" s="91" t="s">
        <v>18</v>
      </c>
      <c r="C204" s="92">
        <f>C205</f>
        <v>2197.89</v>
      </c>
      <c r="D204" s="92">
        <v>0</v>
      </c>
      <c r="E204" s="92">
        <f>E205</f>
        <v>4809.16</v>
      </c>
      <c r="F204" s="93">
        <f t="shared" si="40"/>
        <v>218.80803861885721</v>
      </c>
      <c r="G204" s="109"/>
      <c r="K204" s="90"/>
    </row>
    <row r="205" spans="1:11" ht="15" customHeight="1" x14ac:dyDescent="0.2">
      <c r="A205" s="107">
        <v>3211</v>
      </c>
      <c r="B205" s="108" t="s">
        <v>19</v>
      </c>
      <c r="C205" s="92">
        <v>2197.89</v>
      </c>
      <c r="D205" s="92">
        <v>0</v>
      </c>
      <c r="E205" s="92">
        <v>4809.16</v>
      </c>
      <c r="F205" s="93">
        <f t="shared" si="40"/>
        <v>218.80803861885721</v>
      </c>
      <c r="G205" s="109"/>
      <c r="K205" s="90"/>
    </row>
    <row r="206" spans="1:11" ht="15" customHeight="1" x14ac:dyDescent="0.2">
      <c r="A206" s="107">
        <v>322</v>
      </c>
      <c r="B206" s="108" t="s">
        <v>88</v>
      </c>
      <c r="C206" s="92">
        <f>C207</f>
        <v>3180.45</v>
      </c>
      <c r="D206" s="92">
        <v>0</v>
      </c>
      <c r="E206" s="92">
        <f>E207+E208+E209</f>
        <v>352.78</v>
      </c>
      <c r="F206" s="93">
        <f t="shared" si="40"/>
        <v>11.092141049222594</v>
      </c>
      <c r="G206" s="109"/>
      <c r="K206" s="90"/>
    </row>
    <row r="207" spans="1:11" ht="15" customHeight="1" x14ac:dyDescent="0.2">
      <c r="A207" s="107">
        <v>3221</v>
      </c>
      <c r="B207" s="108" t="s">
        <v>144</v>
      </c>
      <c r="C207" s="92">
        <v>3180.45</v>
      </c>
      <c r="D207" s="92">
        <v>0</v>
      </c>
      <c r="E207" s="92">
        <v>35.18</v>
      </c>
      <c r="F207" s="93">
        <f t="shared" si="40"/>
        <v>1.1061327799525225</v>
      </c>
      <c r="G207" s="109"/>
      <c r="K207" s="90"/>
    </row>
    <row r="208" spans="1:11" ht="15" customHeight="1" x14ac:dyDescent="0.2">
      <c r="A208" s="107">
        <v>3293</v>
      </c>
      <c r="B208" s="108" t="s">
        <v>83</v>
      </c>
      <c r="C208" s="92">
        <v>0</v>
      </c>
      <c r="D208" s="92">
        <v>0</v>
      </c>
      <c r="E208" s="92">
        <v>83.6</v>
      </c>
      <c r="F208" s="93"/>
      <c r="G208" s="109"/>
      <c r="K208" s="90"/>
    </row>
    <row r="209" spans="1:11" ht="15" customHeight="1" x14ac:dyDescent="0.2">
      <c r="A209" s="107">
        <v>3299</v>
      </c>
      <c r="B209" s="108" t="s">
        <v>87</v>
      </c>
      <c r="C209" s="92">
        <v>0</v>
      </c>
      <c r="D209" s="92">
        <v>0</v>
      </c>
      <c r="E209" s="92">
        <v>234</v>
      </c>
      <c r="F209" s="93"/>
      <c r="G209" s="109"/>
      <c r="K209" s="90"/>
    </row>
    <row r="210" spans="1:11" x14ac:dyDescent="0.2">
      <c r="A210" s="187" t="s">
        <v>162</v>
      </c>
      <c r="B210" s="188"/>
      <c r="C210" s="88">
        <f>C211+C217+C226+C231+C236+C242+C249+C254+C258+C263</f>
        <v>21539.429999999997</v>
      </c>
      <c r="D210" s="88">
        <f>D211+D217+D226+D231+D236+D242+D249+D254+D258+D263</f>
        <v>24751.329999999998</v>
      </c>
      <c r="E210" s="88">
        <f>E211+E217+E226+E231+E236+E242+E249+E254+E258+E263</f>
        <v>18869.95</v>
      </c>
      <c r="F210" s="89">
        <f t="shared" si="40"/>
        <v>87.606542977228287</v>
      </c>
      <c r="G210" s="101">
        <f>(E210/D210)*100</f>
        <v>76.238125385585349</v>
      </c>
      <c r="K210" s="90"/>
    </row>
    <row r="211" spans="1:11" x14ac:dyDescent="0.2">
      <c r="A211" s="183" t="s">
        <v>140</v>
      </c>
      <c r="B211" s="184"/>
      <c r="C211" s="102">
        <f>C212</f>
        <v>289.76</v>
      </c>
      <c r="D211" s="102">
        <f t="shared" ref="D211:E212" si="43">D212</f>
        <v>597.25</v>
      </c>
      <c r="E211" s="102">
        <f t="shared" si="43"/>
        <v>512.92999999999995</v>
      </c>
      <c r="F211" s="110">
        <f t="shared" si="40"/>
        <v>177.01891220320266</v>
      </c>
      <c r="G211" s="111">
        <f>(E211/D211)*100</f>
        <v>85.88195897865215</v>
      </c>
      <c r="K211" s="90"/>
    </row>
    <row r="212" spans="1:11" ht="15" customHeight="1" x14ac:dyDescent="0.2">
      <c r="A212" s="103">
        <v>4</v>
      </c>
      <c r="B212" s="103" t="s">
        <v>5</v>
      </c>
      <c r="C212" s="104">
        <f>C213</f>
        <v>289.76</v>
      </c>
      <c r="D212" s="104">
        <f t="shared" si="43"/>
        <v>597.25</v>
      </c>
      <c r="E212" s="104">
        <f t="shared" si="43"/>
        <v>512.92999999999995</v>
      </c>
      <c r="F212" s="112">
        <f t="shared" si="40"/>
        <v>177.01891220320266</v>
      </c>
      <c r="G212" s="113">
        <f>(E212/D212)*100</f>
        <v>85.88195897865215</v>
      </c>
      <c r="K212" s="90"/>
    </row>
    <row r="213" spans="1:11" ht="15" customHeight="1" x14ac:dyDescent="0.2">
      <c r="A213" s="103">
        <v>42</v>
      </c>
      <c r="B213" s="103" t="s">
        <v>66</v>
      </c>
      <c r="C213" s="104">
        <f>C214</f>
        <v>289.76</v>
      </c>
      <c r="D213" s="104">
        <v>597.25</v>
      </c>
      <c r="E213" s="104">
        <f t="shared" ref="E213" si="44">E214+E216</f>
        <v>512.92999999999995</v>
      </c>
      <c r="F213" s="112">
        <f t="shared" si="40"/>
        <v>177.01891220320266</v>
      </c>
      <c r="G213" s="113">
        <f>(E213/D213)*100</f>
        <v>85.88195897865215</v>
      </c>
      <c r="K213" s="90"/>
    </row>
    <row r="214" spans="1:11" ht="15" customHeight="1" x14ac:dyDescent="0.2">
      <c r="A214" s="91">
        <v>422</v>
      </c>
      <c r="B214" s="91" t="s">
        <v>163</v>
      </c>
      <c r="C214" s="92">
        <f>C215+C216</f>
        <v>289.76</v>
      </c>
      <c r="D214" s="92">
        <v>0</v>
      </c>
      <c r="E214" s="92">
        <f>E215</f>
        <v>512.92999999999995</v>
      </c>
      <c r="F214" s="93">
        <f t="shared" si="40"/>
        <v>177.01891220320266</v>
      </c>
      <c r="G214" s="109"/>
      <c r="K214" s="90"/>
    </row>
    <row r="215" spans="1:11" ht="15" customHeight="1" x14ac:dyDescent="0.2">
      <c r="A215" s="91">
        <v>4221</v>
      </c>
      <c r="B215" s="91" t="s">
        <v>65</v>
      </c>
      <c r="C215" s="92">
        <v>0</v>
      </c>
      <c r="D215" s="92">
        <v>0</v>
      </c>
      <c r="E215" s="92">
        <v>512.92999999999995</v>
      </c>
      <c r="F215" s="93">
        <v>0</v>
      </c>
      <c r="G215" s="109"/>
      <c r="K215" s="90"/>
    </row>
    <row r="216" spans="1:11" ht="15" customHeight="1" x14ac:dyDescent="0.2">
      <c r="A216" s="91">
        <v>4223</v>
      </c>
      <c r="B216" s="91" t="s">
        <v>164</v>
      </c>
      <c r="C216" s="92">
        <v>289.76</v>
      </c>
      <c r="D216" s="92">
        <v>0</v>
      </c>
      <c r="E216" s="92">
        <v>0</v>
      </c>
      <c r="F216" s="93">
        <f t="shared" si="40"/>
        <v>0</v>
      </c>
      <c r="G216" s="109"/>
      <c r="K216" s="90"/>
    </row>
    <row r="217" spans="1:11" x14ac:dyDescent="0.2">
      <c r="A217" s="181" t="s">
        <v>147</v>
      </c>
      <c r="B217" s="181"/>
      <c r="C217" s="102">
        <f>C218</f>
        <v>984.9</v>
      </c>
      <c r="D217" s="102">
        <f t="shared" ref="D217:E218" si="45">D218</f>
        <v>1000</v>
      </c>
      <c r="E217" s="102">
        <f t="shared" si="45"/>
        <v>1000</v>
      </c>
      <c r="F217" s="110">
        <f t="shared" si="40"/>
        <v>101.5331505736623</v>
      </c>
      <c r="G217" s="111">
        <f>(E217/D217)*100</f>
        <v>100</v>
      </c>
      <c r="K217" s="90"/>
    </row>
    <row r="218" spans="1:11" ht="15" customHeight="1" x14ac:dyDescent="0.2">
      <c r="A218" s="103">
        <v>4</v>
      </c>
      <c r="B218" s="103" t="s">
        <v>5</v>
      </c>
      <c r="C218" s="104">
        <f>C219</f>
        <v>984.9</v>
      </c>
      <c r="D218" s="104">
        <f t="shared" si="45"/>
        <v>1000</v>
      </c>
      <c r="E218" s="104">
        <f t="shared" si="45"/>
        <v>1000</v>
      </c>
      <c r="F218" s="112">
        <f t="shared" si="40"/>
        <v>101.5331505736623</v>
      </c>
      <c r="G218" s="113">
        <f>(E218/D218)*100</f>
        <v>100</v>
      </c>
      <c r="K218" s="90"/>
    </row>
    <row r="219" spans="1:11" ht="15" customHeight="1" x14ac:dyDescent="0.2">
      <c r="A219" s="103">
        <v>42</v>
      </c>
      <c r="B219" s="103" t="s">
        <v>66</v>
      </c>
      <c r="C219" s="104">
        <f>C220+C224</f>
        <v>984.9</v>
      </c>
      <c r="D219" s="104">
        <v>1000</v>
      </c>
      <c r="E219" s="104">
        <f t="shared" ref="E219" si="46">E220+E224</f>
        <v>1000</v>
      </c>
      <c r="F219" s="112">
        <f t="shared" si="40"/>
        <v>101.5331505736623</v>
      </c>
      <c r="G219" s="113">
        <f>(E219/D219)*100</f>
        <v>100</v>
      </c>
      <c r="K219" s="90"/>
    </row>
    <row r="220" spans="1:11" ht="15" customHeight="1" x14ac:dyDescent="0.2">
      <c r="A220" s="91">
        <v>422</v>
      </c>
      <c r="B220" s="91" t="s">
        <v>163</v>
      </c>
      <c r="C220" s="92">
        <f>C223</f>
        <v>768.56</v>
      </c>
      <c r="D220" s="92">
        <v>0</v>
      </c>
      <c r="E220" s="92">
        <f>E221+E222+E223</f>
        <v>1000</v>
      </c>
      <c r="F220" s="93">
        <f t="shared" si="40"/>
        <v>130.11345893619236</v>
      </c>
      <c r="G220" s="109"/>
      <c r="K220" s="90"/>
    </row>
    <row r="221" spans="1:11" ht="15" customHeight="1" x14ac:dyDescent="0.2">
      <c r="A221" s="91">
        <v>4221</v>
      </c>
      <c r="B221" s="91" t="s">
        <v>65</v>
      </c>
      <c r="C221" s="92">
        <v>0</v>
      </c>
      <c r="D221" s="92">
        <v>0</v>
      </c>
      <c r="E221" s="92">
        <v>116</v>
      </c>
      <c r="F221" s="93"/>
      <c r="G221" s="109"/>
      <c r="K221" s="90"/>
    </row>
    <row r="222" spans="1:11" ht="15" customHeight="1" x14ac:dyDescent="0.2">
      <c r="A222" s="91">
        <v>4222</v>
      </c>
      <c r="B222" s="91" t="s">
        <v>201</v>
      </c>
      <c r="C222" s="92">
        <v>0</v>
      </c>
      <c r="D222" s="92">
        <v>0</v>
      </c>
      <c r="E222" s="92">
        <v>884</v>
      </c>
      <c r="F222" s="93"/>
      <c r="G222" s="109"/>
      <c r="K222" s="90"/>
    </row>
    <row r="223" spans="1:11" ht="15" customHeight="1" x14ac:dyDescent="0.2">
      <c r="A223" s="91">
        <v>4223</v>
      </c>
      <c r="B223" s="91" t="s">
        <v>164</v>
      </c>
      <c r="C223" s="92">
        <v>768.56</v>
      </c>
      <c r="D223" s="92">
        <v>0</v>
      </c>
      <c r="E223" s="92">
        <v>0</v>
      </c>
      <c r="F223" s="93">
        <f t="shared" si="40"/>
        <v>0</v>
      </c>
      <c r="G223" s="109"/>
      <c r="K223" s="90"/>
    </row>
    <row r="224" spans="1:11" ht="15" customHeight="1" x14ac:dyDescent="0.2">
      <c r="A224" s="91">
        <v>424</v>
      </c>
      <c r="B224" s="91" t="s">
        <v>68</v>
      </c>
      <c r="C224" s="92">
        <f>C225</f>
        <v>216.34</v>
      </c>
      <c r="D224" s="92">
        <v>0</v>
      </c>
      <c r="E224" s="92">
        <f>E225</f>
        <v>0</v>
      </c>
      <c r="F224" s="93">
        <f t="shared" si="40"/>
        <v>0</v>
      </c>
      <c r="G224" s="109"/>
      <c r="K224" s="90"/>
    </row>
    <row r="225" spans="1:11" ht="15" customHeight="1" x14ac:dyDescent="0.2">
      <c r="A225" s="91">
        <v>4241</v>
      </c>
      <c r="B225" s="91" t="s">
        <v>64</v>
      </c>
      <c r="C225" s="92">
        <v>216.34</v>
      </c>
      <c r="D225" s="92">
        <v>0</v>
      </c>
      <c r="E225" s="92">
        <v>0</v>
      </c>
      <c r="F225" s="93">
        <f t="shared" si="40"/>
        <v>0</v>
      </c>
      <c r="G225" s="109"/>
      <c r="K225" s="90"/>
    </row>
    <row r="226" spans="1:11" x14ac:dyDescent="0.2">
      <c r="A226" s="181" t="s">
        <v>165</v>
      </c>
      <c r="B226" s="181"/>
      <c r="C226" s="102">
        <f>C227</f>
        <v>9906.43</v>
      </c>
      <c r="D226" s="102">
        <f t="shared" ref="D226:E228" si="47">D227</f>
        <v>14522.5</v>
      </c>
      <c r="E226" s="102">
        <f t="shared" si="47"/>
        <v>14522.5</v>
      </c>
      <c r="F226" s="110">
        <f t="shared" si="40"/>
        <v>146.59670537216735</v>
      </c>
      <c r="G226" s="111">
        <f t="shared" ref="G226:G276" si="48">(E227/D227)*100</f>
        <v>100</v>
      </c>
      <c r="K226" s="90"/>
    </row>
    <row r="227" spans="1:11" ht="15" customHeight="1" x14ac:dyDescent="0.2">
      <c r="A227" s="103">
        <v>3</v>
      </c>
      <c r="B227" s="103" t="s">
        <v>3</v>
      </c>
      <c r="C227" s="104">
        <f>C228</f>
        <v>9906.43</v>
      </c>
      <c r="D227" s="104">
        <f t="shared" si="47"/>
        <v>14522.5</v>
      </c>
      <c r="E227" s="104">
        <f t="shared" si="47"/>
        <v>14522.5</v>
      </c>
      <c r="F227" s="112">
        <f>(E227/C227)*100</f>
        <v>146.59670537216735</v>
      </c>
      <c r="G227" s="113">
        <f t="shared" si="48"/>
        <v>100</v>
      </c>
      <c r="K227" s="90"/>
    </row>
    <row r="228" spans="1:11" ht="15" customHeight="1" x14ac:dyDescent="0.2">
      <c r="A228" s="103">
        <v>32</v>
      </c>
      <c r="B228" s="103" t="s">
        <v>9</v>
      </c>
      <c r="C228" s="104">
        <f>C229</f>
        <v>9906.43</v>
      </c>
      <c r="D228" s="104">
        <v>14522.5</v>
      </c>
      <c r="E228" s="104">
        <f t="shared" si="47"/>
        <v>14522.5</v>
      </c>
      <c r="F228" s="112">
        <f t="shared" si="40"/>
        <v>146.59670537216735</v>
      </c>
      <c r="G228" s="113">
        <f>(E228/D228)*100</f>
        <v>100</v>
      </c>
      <c r="K228" s="90"/>
    </row>
    <row r="229" spans="1:11" ht="15" customHeight="1" x14ac:dyDescent="0.2">
      <c r="A229" s="91">
        <v>323</v>
      </c>
      <c r="B229" s="91" t="s">
        <v>89</v>
      </c>
      <c r="C229" s="92">
        <f>C230</f>
        <v>9906.43</v>
      </c>
      <c r="D229" s="92">
        <v>0</v>
      </c>
      <c r="E229" s="92">
        <f>E230</f>
        <v>14522.5</v>
      </c>
      <c r="F229" s="93">
        <f t="shared" si="40"/>
        <v>146.59670537216735</v>
      </c>
      <c r="G229" s="109"/>
      <c r="K229" s="90"/>
    </row>
    <row r="230" spans="1:11" ht="15" customHeight="1" x14ac:dyDescent="0.2">
      <c r="A230" s="91">
        <v>3232</v>
      </c>
      <c r="B230" s="91" t="s">
        <v>145</v>
      </c>
      <c r="C230" s="92">
        <v>9906.43</v>
      </c>
      <c r="D230" s="92">
        <v>0</v>
      </c>
      <c r="E230" s="92">
        <v>14522.5</v>
      </c>
      <c r="F230" s="93">
        <f t="shared" si="40"/>
        <v>146.59670537216735</v>
      </c>
      <c r="G230" s="109"/>
      <c r="K230" s="90"/>
    </row>
    <row r="231" spans="1:11" x14ac:dyDescent="0.2">
      <c r="A231" s="181" t="s">
        <v>155</v>
      </c>
      <c r="B231" s="181"/>
      <c r="C231" s="102">
        <f>C232</f>
        <v>1624.2</v>
      </c>
      <c r="D231" s="102">
        <f t="shared" ref="D231:E233" si="49">D232</f>
        <v>4379.8500000000004</v>
      </c>
      <c r="E231" s="102">
        <f t="shared" si="49"/>
        <v>1920</v>
      </c>
      <c r="F231" s="110">
        <f t="shared" si="40"/>
        <v>118.21204285186553</v>
      </c>
      <c r="G231" s="111">
        <f t="shared" si="48"/>
        <v>43.837117709510601</v>
      </c>
      <c r="K231" s="90"/>
    </row>
    <row r="232" spans="1:11" ht="15" customHeight="1" x14ac:dyDescent="0.2">
      <c r="A232" s="103">
        <v>4</v>
      </c>
      <c r="B232" s="103" t="s">
        <v>5</v>
      </c>
      <c r="C232" s="104">
        <f>C233</f>
        <v>1624.2</v>
      </c>
      <c r="D232" s="104">
        <f t="shared" si="49"/>
        <v>4379.8500000000004</v>
      </c>
      <c r="E232" s="104">
        <f t="shared" si="49"/>
        <v>1920</v>
      </c>
      <c r="F232" s="112">
        <f t="shared" si="40"/>
        <v>118.21204285186553</v>
      </c>
      <c r="G232" s="113">
        <f t="shared" si="48"/>
        <v>43.837117709510601</v>
      </c>
      <c r="K232" s="90"/>
    </row>
    <row r="233" spans="1:11" ht="15" customHeight="1" x14ac:dyDescent="0.2">
      <c r="A233" s="103">
        <v>42</v>
      </c>
      <c r="B233" s="103" t="s">
        <v>66</v>
      </c>
      <c r="C233" s="104">
        <f>C234</f>
        <v>1624.2</v>
      </c>
      <c r="D233" s="104">
        <v>4379.8500000000004</v>
      </c>
      <c r="E233" s="104">
        <f t="shared" si="49"/>
        <v>1920</v>
      </c>
      <c r="F233" s="112">
        <f t="shared" si="40"/>
        <v>118.21204285186553</v>
      </c>
      <c r="G233" s="113">
        <f>(E233/D233)*100</f>
        <v>43.837117709510601</v>
      </c>
      <c r="K233" s="90"/>
    </row>
    <row r="234" spans="1:11" ht="15" customHeight="1" x14ac:dyDescent="0.2">
      <c r="A234" s="91">
        <v>422</v>
      </c>
      <c r="B234" s="91" t="s">
        <v>163</v>
      </c>
      <c r="C234" s="92">
        <f>C235</f>
        <v>1624.2</v>
      </c>
      <c r="D234" s="92">
        <v>0</v>
      </c>
      <c r="E234" s="92">
        <f>E235</f>
        <v>1920</v>
      </c>
      <c r="F234" s="93">
        <f t="shared" si="40"/>
        <v>118.21204285186553</v>
      </c>
      <c r="G234" s="109"/>
      <c r="K234" s="90"/>
    </row>
    <row r="235" spans="1:11" ht="15" customHeight="1" x14ac:dyDescent="0.2">
      <c r="A235" s="91">
        <v>4227</v>
      </c>
      <c r="B235" s="91" t="s">
        <v>166</v>
      </c>
      <c r="C235" s="92">
        <v>1624.2</v>
      </c>
      <c r="D235" s="92">
        <v>0</v>
      </c>
      <c r="E235" s="92">
        <v>1920</v>
      </c>
      <c r="F235" s="93">
        <f t="shared" si="40"/>
        <v>118.21204285186553</v>
      </c>
      <c r="G235" s="109"/>
      <c r="K235" s="90"/>
    </row>
    <row r="236" spans="1:11" x14ac:dyDescent="0.2">
      <c r="A236" s="181" t="s">
        <v>157</v>
      </c>
      <c r="B236" s="181"/>
      <c r="C236" s="102">
        <f>C241</f>
        <v>4015.74</v>
      </c>
      <c r="D236" s="102">
        <f t="shared" ref="D236:E238" si="50">D237</f>
        <v>2670</v>
      </c>
      <c r="E236" s="102">
        <f t="shared" si="50"/>
        <v>0</v>
      </c>
      <c r="F236" s="110">
        <f t="shared" si="40"/>
        <v>0</v>
      </c>
      <c r="G236" s="111">
        <f t="shared" si="48"/>
        <v>0</v>
      </c>
      <c r="K236" s="90"/>
    </row>
    <row r="237" spans="1:11" ht="15" customHeight="1" x14ac:dyDescent="0.2">
      <c r="A237" s="103">
        <v>3</v>
      </c>
      <c r="B237" s="103" t="s">
        <v>3</v>
      </c>
      <c r="C237" s="104">
        <v>0</v>
      </c>
      <c r="D237" s="104">
        <f t="shared" si="50"/>
        <v>2670</v>
      </c>
      <c r="E237" s="104">
        <f t="shared" si="50"/>
        <v>0</v>
      </c>
      <c r="F237" s="112">
        <v>0</v>
      </c>
      <c r="G237" s="113">
        <f t="shared" si="48"/>
        <v>0</v>
      </c>
      <c r="K237" s="90"/>
    </row>
    <row r="238" spans="1:11" ht="15" customHeight="1" x14ac:dyDescent="0.2">
      <c r="A238" s="103">
        <v>32</v>
      </c>
      <c r="B238" s="103" t="s">
        <v>9</v>
      </c>
      <c r="C238" s="104">
        <v>0</v>
      </c>
      <c r="D238" s="104">
        <v>2670</v>
      </c>
      <c r="E238" s="104">
        <f t="shared" si="50"/>
        <v>0</v>
      </c>
      <c r="F238" s="112">
        <v>0</v>
      </c>
      <c r="G238" s="113">
        <f>(E238/D238)*100</f>
        <v>0</v>
      </c>
      <c r="K238" s="90"/>
    </row>
    <row r="239" spans="1:11" ht="15" customHeight="1" x14ac:dyDescent="0.2">
      <c r="A239" s="91">
        <v>323</v>
      </c>
      <c r="B239" s="91" t="s">
        <v>89</v>
      </c>
      <c r="C239" s="92">
        <v>0</v>
      </c>
      <c r="D239" s="92">
        <v>0</v>
      </c>
      <c r="E239" s="92">
        <f>E240+E241</f>
        <v>0</v>
      </c>
      <c r="F239" s="93">
        <v>0</v>
      </c>
      <c r="G239" s="109"/>
      <c r="K239" s="90"/>
    </row>
    <row r="240" spans="1:11" ht="15" customHeight="1" x14ac:dyDescent="0.2">
      <c r="A240" s="91">
        <v>3232</v>
      </c>
      <c r="B240" s="91" t="s">
        <v>145</v>
      </c>
      <c r="C240" s="92">
        <v>0</v>
      </c>
      <c r="D240" s="92">
        <v>0</v>
      </c>
      <c r="E240" s="92">
        <v>0</v>
      </c>
      <c r="F240" s="93">
        <v>0</v>
      </c>
      <c r="G240" s="109"/>
      <c r="K240" s="90"/>
    </row>
    <row r="241" spans="1:11" ht="15" customHeight="1" x14ac:dyDescent="0.2">
      <c r="A241" s="91">
        <v>42</v>
      </c>
      <c r="B241" s="91" t="s">
        <v>66</v>
      </c>
      <c r="C241" s="92">
        <v>4015.74</v>
      </c>
      <c r="D241" s="92">
        <v>0</v>
      </c>
      <c r="E241" s="92">
        <v>0</v>
      </c>
      <c r="F241" s="93">
        <f t="shared" si="40"/>
        <v>0</v>
      </c>
      <c r="G241" s="109"/>
      <c r="K241" s="90"/>
    </row>
    <row r="242" spans="1:11" x14ac:dyDescent="0.2">
      <c r="A242" s="181" t="s">
        <v>158</v>
      </c>
      <c r="B242" s="181"/>
      <c r="C242" s="102">
        <f>C243</f>
        <v>1771.85</v>
      </c>
      <c r="D242" s="102">
        <f t="shared" ref="D242:E243" si="51">D243</f>
        <v>800</v>
      </c>
      <c r="E242" s="102">
        <f t="shared" si="51"/>
        <v>797</v>
      </c>
      <c r="F242" s="110">
        <f t="shared" si="40"/>
        <v>44.981234303129497</v>
      </c>
      <c r="G242" s="111">
        <f t="shared" si="48"/>
        <v>99.625</v>
      </c>
      <c r="K242" s="90"/>
    </row>
    <row r="243" spans="1:11" ht="15" customHeight="1" x14ac:dyDescent="0.2">
      <c r="A243" s="103">
        <v>4</v>
      </c>
      <c r="B243" s="103" t="s">
        <v>5</v>
      </c>
      <c r="C243" s="104">
        <f>C244</f>
        <v>1771.85</v>
      </c>
      <c r="D243" s="104">
        <f t="shared" si="51"/>
        <v>800</v>
      </c>
      <c r="E243" s="104">
        <f t="shared" si="51"/>
        <v>797</v>
      </c>
      <c r="F243" s="112">
        <f t="shared" si="40"/>
        <v>44.981234303129497</v>
      </c>
      <c r="G243" s="113">
        <f t="shared" si="48"/>
        <v>99.625</v>
      </c>
      <c r="K243" s="90"/>
    </row>
    <row r="244" spans="1:11" ht="15" customHeight="1" x14ac:dyDescent="0.2">
      <c r="A244" s="103">
        <v>42</v>
      </c>
      <c r="B244" s="103" t="s">
        <v>66</v>
      </c>
      <c r="C244" s="104">
        <f>C245+C247</f>
        <v>1771.85</v>
      </c>
      <c r="D244" s="104">
        <v>800</v>
      </c>
      <c r="E244" s="104">
        <f>E245+E247</f>
        <v>797</v>
      </c>
      <c r="F244" s="112">
        <f t="shared" si="40"/>
        <v>44.981234303129497</v>
      </c>
      <c r="G244" s="113">
        <f>(E244/D244)*100</f>
        <v>99.625</v>
      </c>
      <c r="K244" s="90"/>
    </row>
    <row r="245" spans="1:11" ht="15" customHeight="1" x14ac:dyDescent="0.2">
      <c r="A245" s="91">
        <v>422</v>
      </c>
      <c r="B245" s="91" t="s">
        <v>163</v>
      </c>
      <c r="C245" s="92">
        <f>C246</f>
        <v>975.51</v>
      </c>
      <c r="D245" s="92">
        <v>0</v>
      </c>
      <c r="E245" s="92">
        <f>E246</f>
        <v>0</v>
      </c>
      <c r="F245" s="93">
        <f t="shared" si="40"/>
        <v>0</v>
      </c>
      <c r="G245" s="109"/>
      <c r="K245" s="90"/>
    </row>
    <row r="246" spans="1:11" ht="15" customHeight="1" x14ac:dyDescent="0.2">
      <c r="A246" s="91">
        <v>4227</v>
      </c>
      <c r="B246" s="91" t="s">
        <v>166</v>
      </c>
      <c r="C246" s="92">
        <v>975.51</v>
      </c>
      <c r="D246" s="92">
        <v>0</v>
      </c>
      <c r="E246" s="92">
        <v>0</v>
      </c>
      <c r="F246" s="93">
        <f t="shared" si="40"/>
        <v>0</v>
      </c>
      <c r="G246" s="109"/>
      <c r="K246" s="90"/>
    </row>
    <row r="247" spans="1:11" ht="15" customHeight="1" x14ac:dyDescent="0.2">
      <c r="A247" s="91">
        <v>424</v>
      </c>
      <c r="B247" s="91" t="s">
        <v>68</v>
      </c>
      <c r="C247" s="92">
        <f>C248</f>
        <v>796.34</v>
      </c>
      <c r="D247" s="92">
        <v>0</v>
      </c>
      <c r="E247" s="92">
        <f>E248</f>
        <v>797</v>
      </c>
      <c r="F247" s="93">
        <f t="shared" si="40"/>
        <v>100.08287917221288</v>
      </c>
      <c r="G247" s="109"/>
      <c r="K247" s="90"/>
    </row>
    <row r="248" spans="1:11" ht="15" customHeight="1" x14ac:dyDescent="0.2">
      <c r="A248" s="91">
        <v>4241</v>
      </c>
      <c r="B248" s="91" t="s">
        <v>167</v>
      </c>
      <c r="C248" s="92">
        <v>796.34</v>
      </c>
      <c r="D248" s="92">
        <v>0</v>
      </c>
      <c r="E248" s="92">
        <v>797</v>
      </c>
      <c r="F248" s="93">
        <f t="shared" si="40"/>
        <v>100.08287917221288</v>
      </c>
      <c r="G248" s="109"/>
      <c r="K248" s="90"/>
    </row>
    <row r="249" spans="1:11" x14ac:dyDescent="0.2">
      <c r="A249" s="181" t="s">
        <v>159</v>
      </c>
      <c r="B249" s="181"/>
      <c r="C249" s="102">
        <f>C250</f>
        <v>1413.5</v>
      </c>
      <c r="D249" s="102">
        <f t="shared" ref="D249:E251" si="52">D250</f>
        <v>0</v>
      </c>
      <c r="E249" s="102">
        <f t="shared" si="52"/>
        <v>0</v>
      </c>
      <c r="F249" s="110">
        <f t="shared" si="40"/>
        <v>0</v>
      </c>
      <c r="G249" s="111" t="e">
        <f>(E249/D249)*100</f>
        <v>#DIV/0!</v>
      </c>
      <c r="K249" s="90"/>
    </row>
    <row r="250" spans="1:11" ht="15" customHeight="1" x14ac:dyDescent="0.2">
      <c r="A250" s="103">
        <v>4</v>
      </c>
      <c r="B250" s="103" t="s">
        <v>5</v>
      </c>
      <c r="C250" s="104">
        <f>C251</f>
        <v>1413.5</v>
      </c>
      <c r="D250" s="104">
        <f t="shared" si="52"/>
        <v>0</v>
      </c>
      <c r="E250" s="104">
        <f t="shared" si="52"/>
        <v>0</v>
      </c>
      <c r="F250" s="112">
        <f t="shared" si="40"/>
        <v>0</v>
      </c>
      <c r="G250" s="113" t="e">
        <f>(E250/D250)*100</f>
        <v>#DIV/0!</v>
      </c>
      <c r="K250" s="90"/>
    </row>
    <row r="251" spans="1:11" ht="15" customHeight="1" x14ac:dyDescent="0.2">
      <c r="A251" s="103">
        <v>42</v>
      </c>
      <c r="B251" s="103" t="s">
        <v>66</v>
      </c>
      <c r="C251" s="104">
        <f>C252</f>
        <v>1413.5</v>
      </c>
      <c r="D251" s="104">
        <f t="shared" si="52"/>
        <v>0</v>
      </c>
      <c r="E251" s="104">
        <f t="shared" si="52"/>
        <v>0</v>
      </c>
      <c r="F251" s="112">
        <f t="shared" si="40"/>
        <v>0</v>
      </c>
      <c r="G251" s="113" t="e">
        <f>(E251/D251)*100</f>
        <v>#DIV/0!</v>
      </c>
      <c r="K251" s="90"/>
    </row>
    <row r="252" spans="1:11" ht="15" customHeight="1" x14ac:dyDescent="0.2">
      <c r="A252" s="91">
        <v>422</v>
      </c>
      <c r="B252" s="91" t="s">
        <v>163</v>
      </c>
      <c r="C252" s="92">
        <f>C253</f>
        <v>1413.5</v>
      </c>
      <c r="D252" s="92">
        <v>0</v>
      </c>
      <c r="E252" s="92">
        <f>E253</f>
        <v>0</v>
      </c>
      <c r="F252" s="93">
        <f t="shared" si="40"/>
        <v>0</v>
      </c>
      <c r="G252" s="109"/>
      <c r="K252" s="90"/>
    </row>
    <row r="253" spans="1:11" ht="15" customHeight="1" x14ac:dyDescent="0.2">
      <c r="A253" s="91">
        <v>4227</v>
      </c>
      <c r="B253" s="91" t="s">
        <v>166</v>
      </c>
      <c r="C253" s="92">
        <v>1413.5</v>
      </c>
      <c r="D253" s="92">
        <v>0</v>
      </c>
      <c r="E253" s="92">
        <v>0</v>
      </c>
      <c r="F253" s="93">
        <f t="shared" si="40"/>
        <v>0</v>
      </c>
      <c r="G253" s="109"/>
      <c r="K253" s="90"/>
    </row>
    <row r="254" spans="1:11" x14ac:dyDescent="0.2">
      <c r="A254" s="181" t="s">
        <v>161</v>
      </c>
      <c r="B254" s="181"/>
      <c r="C254" s="102">
        <f>C255</f>
        <v>0</v>
      </c>
      <c r="D254" s="102">
        <f t="shared" ref="D254:E256" si="53">D255</f>
        <v>663.61</v>
      </c>
      <c r="E254" s="102">
        <f t="shared" si="53"/>
        <v>0</v>
      </c>
      <c r="F254" s="110" t="e">
        <f t="shared" si="40"/>
        <v>#DIV/0!</v>
      </c>
      <c r="G254" s="111">
        <f t="shared" si="48"/>
        <v>0</v>
      </c>
      <c r="K254" s="90"/>
    </row>
    <row r="255" spans="1:11" ht="15" customHeight="1" x14ac:dyDescent="0.2">
      <c r="A255" s="103">
        <v>4</v>
      </c>
      <c r="B255" s="103" t="s">
        <v>5</v>
      </c>
      <c r="C255" s="104">
        <f>C256</f>
        <v>0</v>
      </c>
      <c r="D255" s="104">
        <f t="shared" si="53"/>
        <v>663.61</v>
      </c>
      <c r="E255" s="104">
        <f t="shared" si="53"/>
        <v>0</v>
      </c>
      <c r="F255" s="112" t="e">
        <f t="shared" si="40"/>
        <v>#DIV/0!</v>
      </c>
      <c r="G255" s="113">
        <f t="shared" si="48"/>
        <v>0</v>
      </c>
      <c r="K255" s="90"/>
    </row>
    <row r="256" spans="1:11" ht="15" customHeight="1" x14ac:dyDescent="0.2">
      <c r="A256" s="103">
        <v>42</v>
      </c>
      <c r="B256" s="103" t="s">
        <v>66</v>
      </c>
      <c r="C256" s="104">
        <f>C257</f>
        <v>0</v>
      </c>
      <c r="D256" s="104">
        <v>663.61</v>
      </c>
      <c r="E256" s="104">
        <f t="shared" si="53"/>
        <v>0</v>
      </c>
      <c r="F256" s="112" t="e">
        <f t="shared" si="40"/>
        <v>#DIV/0!</v>
      </c>
      <c r="G256" s="113">
        <f>(E256/D256)*100</f>
        <v>0</v>
      </c>
      <c r="K256" s="90"/>
    </row>
    <row r="257" spans="1:11" ht="15" customHeight="1" x14ac:dyDescent="0.2">
      <c r="A257" s="91">
        <v>422</v>
      </c>
      <c r="B257" s="91" t="s">
        <v>163</v>
      </c>
      <c r="C257" s="92">
        <v>0</v>
      </c>
      <c r="D257" s="92">
        <v>0</v>
      </c>
      <c r="E257" s="92">
        <v>0</v>
      </c>
      <c r="F257" s="93">
        <v>0</v>
      </c>
      <c r="G257" s="109"/>
      <c r="K257" s="90"/>
    </row>
    <row r="258" spans="1:11" x14ac:dyDescent="0.2">
      <c r="A258" s="181" t="s">
        <v>168</v>
      </c>
      <c r="B258" s="181"/>
      <c r="C258" s="102">
        <f>C259</f>
        <v>117.46</v>
      </c>
      <c r="D258" s="102">
        <f t="shared" ref="D258:E260" si="54">D259</f>
        <v>118.12</v>
      </c>
      <c r="E258" s="102">
        <f t="shared" si="54"/>
        <v>117.52</v>
      </c>
      <c r="F258" s="110">
        <f t="shared" si="40"/>
        <v>100.05108121913844</v>
      </c>
      <c r="G258" s="111">
        <f t="shared" si="48"/>
        <v>99.492041991195393</v>
      </c>
      <c r="K258" s="90"/>
    </row>
    <row r="259" spans="1:11" ht="15" customHeight="1" x14ac:dyDescent="0.2">
      <c r="A259" s="103">
        <v>3</v>
      </c>
      <c r="B259" s="103" t="s">
        <v>3</v>
      </c>
      <c r="C259" s="104">
        <f>C260</f>
        <v>117.46</v>
      </c>
      <c r="D259" s="104">
        <f t="shared" si="54"/>
        <v>118.12</v>
      </c>
      <c r="E259" s="104">
        <f t="shared" si="54"/>
        <v>117.52</v>
      </c>
      <c r="F259" s="112">
        <f t="shared" si="40"/>
        <v>100.05108121913844</v>
      </c>
      <c r="G259" s="113">
        <f t="shared" si="48"/>
        <v>99.492041991195393</v>
      </c>
      <c r="K259" s="90"/>
    </row>
    <row r="260" spans="1:11" ht="15" customHeight="1" x14ac:dyDescent="0.2">
      <c r="A260" s="103">
        <v>32</v>
      </c>
      <c r="B260" s="103" t="s">
        <v>9</v>
      </c>
      <c r="C260" s="104">
        <f>C261</f>
        <v>117.46</v>
      </c>
      <c r="D260" s="104">
        <v>118.12</v>
      </c>
      <c r="E260" s="104">
        <f t="shared" si="54"/>
        <v>117.52</v>
      </c>
      <c r="F260" s="112">
        <f t="shared" si="40"/>
        <v>100.05108121913844</v>
      </c>
      <c r="G260" s="113">
        <f>(E260/D260)*100</f>
        <v>99.492041991195393</v>
      </c>
      <c r="K260" s="90"/>
    </row>
    <row r="261" spans="1:11" ht="15" customHeight="1" x14ac:dyDescent="0.2">
      <c r="A261" s="91">
        <v>323</v>
      </c>
      <c r="B261" s="91" t="s">
        <v>89</v>
      </c>
      <c r="C261" s="92">
        <f>C262</f>
        <v>117.46</v>
      </c>
      <c r="D261" s="92">
        <v>0</v>
      </c>
      <c r="E261" s="92">
        <f>E262</f>
        <v>117.52</v>
      </c>
      <c r="F261" s="93">
        <f t="shared" si="40"/>
        <v>100.05108121913844</v>
      </c>
      <c r="G261" s="109"/>
      <c r="K261" s="90"/>
    </row>
    <row r="262" spans="1:11" ht="15" customHeight="1" x14ac:dyDescent="0.2">
      <c r="A262" s="91">
        <v>3232</v>
      </c>
      <c r="B262" s="91" t="s">
        <v>145</v>
      </c>
      <c r="C262" s="92">
        <v>117.46</v>
      </c>
      <c r="D262" s="92">
        <v>0</v>
      </c>
      <c r="E262" s="92">
        <v>117.52</v>
      </c>
      <c r="F262" s="93">
        <f t="shared" si="40"/>
        <v>100.05108121913844</v>
      </c>
      <c r="G262" s="109"/>
      <c r="K262" s="90"/>
    </row>
    <row r="263" spans="1:11" x14ac:dyDescent="0.2">
      <c r="A263" s="181" t="s">
        <v>169</v>
      </c>
      <c r="B263" s="181"/>
      <c r="C263" s="102">
        <f>C264</f>
        <v>1415.5900000000001</v>
      </c>
      <c r="D263" s="102">
        <f t="shared" ref="D263:E265" si="55">D264</f>
        <v>0</v>
      </c>
      <c r="E263" s="102">
        <f t="shared" si="55"/>
        <v>0</v>
      </c>
      <c r="F263" s="110">
        <f t="shared" si="40"/>
        <v>0</v>
      </c>
      <c r="G263" s="111" t="e">
        <f t="shared" si="48"/>
        <v>#DIV/0!</v>
      </c>
      <c r="K263" s="90"/>
    </row>
    <row r="264" spans="1:11" ht="15" customHeight="1" x14ac:dyDescent="0.2">
      <c r="A264" s="103">
        <v>4</v>
      </c>
      <c r="B264" s="103" t="s">
        <v>5</v>
      </c>
      <c r="C264" s="104">
        <f>C265</f>
        <v>1415.5900000000001</v>
      </c>
      <c r="D264" s="104">
        <f t="shared" si="55"/>
        <v>0</v>
      </c>
      <c r="E264" s="104">
        <f t="shared" si="55"/>
        <v>0</v>
      </c>
      <c r="F264" s="112">
        <f t="shared" si="40"/>
        <v>0</v>
      </c>
      <c r="G264" s="113" t="e">
        <f t="shared" si="48"/>
        <v>#DIV/0!</v>
      </c>
      <c r="K264" s="90"/>
    </row>
    <row r="265" spans="1:11" ht="15" customHeight="1" x14ac:dyDescent="0.2">
      <c r="A265" s="103">
        <v>42</v>
      </c>
      <c r="B265" s="103" t="s">
        <v>66</v>
      </c>
      <c r="C265" s="104">
        <f>C266</f>
        <v>1415.5900000000001</v>
      </c>
      <c r="D265" s="104">
        <f t="shared" si="55"/>
        <v>0</v>
      </c>
      <c r="E265" s="104">
        <f t="shared" si="55"/>
        <v>0</v>
      </c>
      <c r="F265" s="112">
        <f t="shared" si="40"/>
        <v>0</v>
      </c>
      <c r="G265" s="113" t="e">
        <f t="shared" si="48"/>
        <v>#DIV/0!</v>
      </c>
      <c r="K265" s="90"/>
    </row>
    <row r="266" spans="1:11" ht="15" customHeight="1" x14ac:dyDescent="0.2">
      <c r="A266" s="91">
        <v>422</v>
      </c>
      <c r="B266" s="91" t="s">
        <v>163</v>
      </c>
      <c r="C266" s="92">
        <f>C267+C268</f>
        <v>1415.5900000000001</v>
      </c>
      <c r="D266" s="92">
        <v>0</v>
      </c>
      <c r="E266" s="92">
        <f>E267+E268</f>
        <v>0</v>
      </c>
      <c r="F266" s="93">
        <f t="shared" si="40"/>
        <v>0</v>
      </c>
      <c r="G266" s="109"/>
      <c r="K266" s="90"/>
    </row>
    <row r="267" spans="1:11" ht="15" customHeight="1" x14ac:dyDescent="0.2">
      <c r="A267" s="91">
        <v>4221</v>
      </c>
      <c r="B267" s="91" t="s">
        <v>170</v>
      </c>
      <c r="C267" s="92">
        <v>1193.71</v>
      </c>
      <c r="D267" s="92">
        <v>0</v>
      </c>
      <c r="E267" s="92"/>
      <c r="F267" s="93">
        <f t="shared" si="40"/>
        <v>0</v>
      </c>
      <c r="G267" s="109"/>
      <c r="K267" s="90"/>
    </row>
    <row r="268" spans="1:11" ht="15" customHeight="1" x14ac:dyDescent="0.2">
      <c r="A268" s="91">
        <v>4223</v>
      </c>
      <c r="B268" s="91" t="s">
        <v>164</v>
      </c>
      <c r="C268" s="92">
        <v>221.88</v>
      </c>
      <c r="D268" s="92">
        <v>0</v>
      </c>
      <c r="E268" s="92"/>
      <c r="F268" s="93">
        <f t="shared" ref="F268:F331" si="56">(E268/C268)*100</f>
        <v>0</v>
      </c>
      <c r="G268" s="109"/>
      <c r="K268" s="90"/>
    </row>
    <row r="269" spans="1:11" x14ac:dyDescent="0.2">
      <c r="A269" s="182" t="s">
        <v>171</v>
      </c>
      <c r="B269" s="182"/>
      <c r="C269" s="88">
        <f>C270</f>
        <v>81.72999999999999</v>
      </c>
      <c r="D269" s="88">
        <f>D270</f>
        <v>0</v>
      </c>
      <c r="E269" s="88">
        <f t="shared" ref="D269:E272" si="57">E270</f>
        <v>0</v>
      </c>
      <c r="F269" s="89">
        <f t="shared" si="56"/>
        <v>0</v>
      </c>
      <c r="G269" s="101" t="e">
        <f t="shared" si="48"/>
        <v>#DIV/0!</v>
      </c>
      <c r="K269" s="90"/>
    </row>
    <row r="270" spans="1:11" x14ac:dyDescent="0.2">
      <c r="A270" s="181" t="s">
        <v>158</v>
      </c>
      <c r="B270" s="181"/>
      <c r="C270" s="102">
        <f>C271+C275</f>
        <v>81.72999999999999</v>
      </c>
      <c r="D270" s="102">
        <f>D271+D275</f>
        <v>0</v>
      </c>
      <c r="E270" s="102">
        <f>E271+E275</f>
        <v>0</v>
      </c>
      <c r="F270" s="110">
        <f t="shared" si="56"/>
        <v>0</v>
      </c>
      <c r="G270" s="111" t="e">
        <f t="shared" si="48"/>
        <v>#DIV/0!</v>
      </c>
      <c r="K270" s="90"/>
    </row>
    <row r="271" spans="1:11" ht="15" customHeight="1" x14ac:dyDescent="0.2">
      <c r="A271" s="103">
        <v>3</v>
      </c>
      <c r="B271" s="103" t="s">
        <v>3</v>
      </c>
      <c r="C271" s="104">
        <f>C272</f>
        <v>11.52</v>
      </c>
      <c r="D271" s="104">
        <f t="shared" si="57"/>
        <v>0</v>
      </c>
      <c r="E271" s="104">
        <f t="shared" si="57"/>
        <v>0</v>
      </c>
      <c r="F271" s="112">
        <f t="shared" si="56"/>
        <v>0</v>
      </c>
      <c r="G271" s="113" t="e">
        <f t="shared" si="48"/>
        <v>#DIV/0!</v>
      </c>
      <c r="K271" s="90"/>
    </row>
    <row r="272" spans="1:11" ht="15" customHeight="1" x14ac:dyDescent="0.2">
      <c r="A272" s="103">
        <v>37</v>
      </c>
      <c r="B272" s="103" t="s">
        <v>172</v>
      </c>
      <c r="C272" s="104">
        <f>C273</f>
        <v>11.52</v>
      </c>
      <c r="D272" s="104">
        <f t="shared" si="57"/>
        <v>0</v>
      </c>
      <c r="E272" s="104">
        <f t="shared" si="57"/>
        <v>0</v>
      </c>
      <c r="F272" s="112">
        <f t="shared" si="56"/>
        <v>0</v>
      </c>
      <c r="G272" s="113" t="e">
        <f t="shared" si="48"/>
        <v>#DIV/0!</v>
      </c>
      <c r="K272" s="90"/>
    </row>
    <row r="273" spans="1:11" ht="15" customHeight="1" x14ac:dyDescent="0.2">
      <c r="A273" s="91">
        <v>372</v>
      </c>
      <c r="B273" s="91" t="s">
        <v>96</v>
      </c>
      <c r="C273" s="92">
        <f>C274</f>
        <v>11.52</v>
      </c>
      <c r="D273" s="92">
        <v>0</v>
      </c>
      <c r="E273" s="92">
        <f>E274</f>
        <v>0</v>
      </c>
      <c r="F273" s="93">
        <f t="shared" si="56"/>
        <v>0</v>
      </c>
      <c r="G273" s="109"/>
      <c r="K273" s="90"/>
    </row>
    <row r="274" spans="1:11" ht="15" customHeight="1" x14ac:dyDescent="0.2">
      <c r="A274" s="91">
        <v>3722</v>
      </c>
      <c r="B274" s="91" t="s">
        <v>97</v>
      </c>
      <c r="C274" s="92">
        <v>11.52</v>
      </c>
      <c r="D274" s="92">
        <v>0</v>
      </c>
      <c r="E274" s="92"/>
      <c r="F274" s="93">
        <f t="shared" si="56"/>
        <v>0</v>
      </c>
      <c r="G274" s="109"/>
      <c r="K274" s="90"/>
    </row>
    <row r="275" spans="1:11" ht="15" customHeight="1" x14ac:dyDescent="0.2">
      <c r="A275" s="103">
        <v>4</v>
      </c>
      <c r="B275" s="103" t="s">
        <v>5</v>
      </c>
      <c r="C275" s="104">
        <f>C276</f>
        <v>70.209999999999994</v>
      </c>
      <c r="D275" s="104">
        <f t="shared" ref="D275:E276" si="58">D276</f>
        <v>0</v>
      </c>
      <c r="E275" s="104">
        <f t="shared" si="58"/>
        <v>0</v>
      </c>
      <c r="F275" s="112">
        <f t="shared" si="56"/>
        <v>0</v>
      </c>
      <c r="G275" s="113" t="e">
        <f t="shared" si="48"/>
        <v>#DIV/0!</v>
      </c>
      <c r="K275" s="90"/>
    </row>
    <row r="276" spans="1:11" ht="15" customHeight="1" x14ac:dyDescent="0.2">
      <c r="A276" s="103">
        <v>42</v>
      </c>
      <c r="B276" s="103" t="s">
        <v>66</v>
      </c>
      <c r="C276" s="104">
        <f>C277</f>
        <v>70.209999999999994</v>
      </c>
      <c r="D276" s="104">
        <f t="shared" si="58"/>
        <v>0</v>
      </c>
      <c r="E276" s="104">
        <f t="shared" si="58"/>
        <v>0</v>
      </c>
      <c r="F276" s="112">
        <f t="shared" si="56"/>
        <v>0</v>
      </c>
      <c r="G276" s="113" t="e">
        <f t="shared" si="48"/>
        <v>#DIV/0!</v>
      </c>
      <c r="K276" s="90"/>
    </row>
    <row r="277" spans="1:11" ht="15" customHeight="1" x14ac:dyDescent="0.2">
      <c r="A277" s="91">
        <v>424</v>
      </c>
      <c r="B277" s="91" t="s">
        <v>68</v>
      </c>
      <c r="C277" s="92">
        <f>C278</f>
        <v>70.209999999999994</v>
      </c>
      <c r="D277" s="92">
        <v>0</v>
      </c>
      <c r="E277" s="92">
        <f>E278</f>
        <v>0</v>
      </c>
      <c r="F277" s="93">
        <f t="shared" si="56"/>
        <v>0</v>
      </c>
      <c r="G277" s="109"/>
      <c r="K277" s="90"/>
    </row>
    <row r="278" spans="1:11" ht="15" customHeight="1" x14ac:dyDescent="0.2">
      <c r="A278" s="91">
        <v>4241</v>
      </c>
      <c r="B278" s="91" t="s">
        <v>68</v>
      </c>
      <c r="C278" s="92">
        <v>70.209999999999994</v>
      </c>
      <c r="D278" s="92">
        <v>0</v>
      </c>
      <c r="E278" s="92"/>
      <c r="F278" s="93">
        <f t="shared" si="56"/>
        <v>0</v>
      </c>
      <c r="G278" s="109"/>
      <c r="K278" s="90"/>
    </row>
    <row r="279" spans="1:11" ht="15.75" customHeight="1" x14ac:dyDescent="0.2">
      <c r="A279" s="107"/>
      <c r="B279" s="108"/>
      <c r="C279" s="92"/>
      <c r="D279" s="92"/>
      <c r="E279" s="92"/>
      <c r="F279" s="93"/>
      <c r="G279" s="109"/>
      <c r="K279" s="90"/>
    </row>
    <row r="280" spans="1:11" ht="18" customHeight="1" x14ac:dyDescent="0.2">
      <c r="A280" s="185" t="s">
        <v>189</v>
      </c>
      <c r="B280" s="186"/>
      <c r="C280" s="88">
        <f>C281+C324+C332+C340+C346+C356+C365</f>
        <v>159634.48000000001</v>
      </c>
      <c r="D280" s="88">
        <f>D281+D324+D332+D340+D346+D356+D365</f>
        <v>155362.58000000002</v>
      </c>
      <c r="E280" s="88">
        <f>E281+E324+E332+E340+E346+E356+E365</f>
        <v>102015.63000000002</v>
      </c>
      <c r="F280" s="89">
        <f>(E280/C280)*100</f>
        <v>63.905761462060084</v>
      </c>
      <c r="G280" s="101">
        <f>(E280/D280)*100</f>
        <v>65.662935051670743</v>
      </c>
      <c r="K280" s="90"/>
    </row>
    <row r="281" spans="1:11" x14ac:dyDescent="0.2">
      <c r="A281" s="179" t="s">
        <v>173</v>
      </c>
      <c r="B281" s="180"/>
      <c r="C281" s="88">
        <f>C282+C295+C319</f>
        <v>158904.5</v>
      </c>
      <c r="D281" s="88">
        <f>D282+D295+D314+D319</f>
        <v>143358.32999999999</v>
      </c>
      <c r="E281" s="88">
        <f>E282+E295+E314+E319</f>
        <v>90200.050000000017</v>
      </c>
      <c r="F281" s="89">
        <f t="shared" si="56"/>
        <v>56.763685106463328</v>
      </c>
      <c r="G281" s="101">
        <f>(E281/D281)*100</f>
        <v>62.919294609528464</v>
      </c>
      <c r="K281" s="90"/>
    </row>
    <row r="282" spans="1:11" x14ac:dyDescent="0.2">
      <c r="A282" s="183" t="s">
        <v>174</v>
      </c>
      <c r="B282" s="184"/>
      <c r="C282" s="102">
        <f>C283</f>
        <v>73043.17</v>
      </c>
      <c r="D282" s="102">
        <f t="shared" ref="D282:E282" si="59">D283</f>
        <v>96115</v>
      </c>
      <c r="E282" s="102">
        <f t="shared" si="59"/>
        <v>45435.54</v>
      </c>
      <c r="F282" s="110">
        <f t="shared" si="56"/>
        <v>62.203680371484424</v>
      </c>
      <c r="G282" s="111">
        <f>(E282/D282)*100</f>
        <v>47.272059512042865</v>
      </c>
      <c r="K282" s="105"/>
    </row>
    <row r="283" spans="1:11" ht="15" customHeight="1" x14ac:dyDescent="0.2">
      <c r="A283" s="103">
        <v>3</v>
      </c>
      <c r="B283" s="103" t="s">
        <v>3</v>
      </c>
      <c r="C283" s="104">
        <f>C284+C292</f>
        <v>73043.17</v>
      </c>
      <c r="D283" s="104">
        <f t="shared" ref="D283:E283" si="60">D284+D292</f>
        <v>96115</v>
      </c>
      <c r="E283" s="104">
        <f t="shared" si="60"/>
        <v>45435.54</v>
      </c>
      <c r="F283" s="112">
        <f t="shared" si="56"/>
        <v>62.203680371484424</v>
      </c>
      <c r="G283" s="113">
        <f>(E283/D283)*100</f>
        <v>47.272059512042865</v>
      </c>
      <c r="K283" s="105"/>
    </row>
    <row r="284" spans="1:11" ht="15" customHeight="1" x14ac:dyDescent="0.2">
      <c r="A284" s="103">
        <v>32</v>
      </c>
      <c r="B284" s="103" t="s">
        <v>9</v>
      </c>
      <c r="C284" s="104">
        <f>C285+C288+C290</f>
        <v>73042.37</v>
      </c>
      <c r="D284" s="104">
        <v>96115</v>
      </c>
      <c r="E284" s="104">
        <f>E285+E286+E288+E290</f>
        <v>45435.54</v>
      </c>
      <c r="F284" s="112">
        <f t="shared" si="56"/>
        <v>62.204361660225437</v>
      </c>
      <c r="G284" s="113">
        <f>(E284/D284)*100</f>
        <v>47.272059512042865</v>
      </c>
      <c r="K284" s="105"/>
    </row>
    <row r="285" spans="1:11" ht="15" customHeight="1" x14ac:dyDescent="0.2">
      <c r="A285" s="91">
        <v>321</v>
      </c>
      <c r="B285" s="91" t="s">
        <v>143</v>
      </c>
      <c r="C285" s="92">
        <f>C287</f>
        <v>17877.07</v>
      </c>
      <c r="D285" s="92">
        <v>0</v>
      </c>
      <c r="E285" s="92">
        <f t="shared" ref="E285" si="61">E287</f>
        <v>23819.7</v>
      </c>
      <c r="F285" s="93">
        <f t="shared" si="56"/>
        <v>133.24163299690611</v>
      </c>
      <c r="G285" s="109"/>
      <c r="K285" s="90"/>
    </row>
    <row r="286" spans="1:11" ht="15" customHeight="1" x14ac:dyDescent="0.2">
      <c r="A286" s="91">
        <v>3211</v>
      </c>
      <c r="B286" s="91" t="s">
        <v>19</v>
      </c>
      <c r="C286" s="92">
        <v>0</v>
      </c>
      <c r="D286" s="92">
        <v>0</v>
      </c>
      <c r="E286" s="92">
        <v>388.5</v>
      </c>
      <c r="F286" s="93"/>
      <c r="G286" s="109"/>
      <c r="K286" s="90"/>
    </row>
    <row r="287" spans="1:11" ht="15" customHeight="1" x14ac:dyDescent="0.2">
      <c r="A287" s="91">
        <v>3213</v>
      </c>
      <c r="B287" s="91" t="s">
        <v>51</v>
      </c>
      <c r="C287" s="92">
        <v>17877.07</v>
      </c>
      <c r="D287" s="92">
        <v>0</v>
      </c>
      <c r="E287" s="92">
        <v>23819.7</v>
      </c>
      <c r="F287" s="93">
        <f t="shared" si="56"/>
        <v>133.24163299690611</v>
      </c>
      <c r="G287" s="109"/>
      <c r="K287" s="90"/>
    </row>
    <row r="288" spans="1:11" ht="15" customHeight="1" x14ac:dyDescent="0.2">
      <c r="A288" s="91">
        <v>324</v>
      </c>
      <c r="B288" s="91" t="s">
        <v>156</v>
      </c>
      <c r="C288" s="92">
        <f>C289</f>
        <v>54656.35</v>
      </c>
      <c r="D288" s="92">
        <v>0</v>
      </c>
      <c r="E288" s="92">
        <f>E289</f>
        <v>15761.34</v>
      </c>
      <c r="F288" s="93">
        <f t="shared" si="56"/>
        <v>28.837161647274289</v>
      </c>
      <c r="G288" s="109"/>
      <c r="K288" s="90"/>
    </row>
    <row r="289" spans="1:11" ht="15" customHeight="1" x14ac:dyDescent="0.2">
      <c r="A289" s="91">
        <v>3241</v>
      </c>
      <c r="B289" s="91" t="s">
        <v>156</v>
      </c>
      <c r="C289" s="92">
        <v>54656.35</v>
      </c>
      <c r="D289" s="92">
        <v>0</v>
      </c>
      <c r="E289" s="92">
        <v>15761.34</v>
      </c>
      <c r="F289" s="93">
        <f t="shared" si="56"/>
        <v>28.837161647274289</v>
      </c>
      <c r="G289" s="109"/>
      <c r="K289" s="90"/>
    </row>
    <row r="290" spans="1:11" ht="15" customHeight="1" x14ac:dyDescent="0.2">
      <c r="A290" s="91">
        <v>329</v>
      </c>
      <c r="B290" s="91" t="s">
        <v>87</v>
      </c>
      <c r="C290" s="92">
        <f>C291</f>
        <v>508.95</v>
      </c>
      <c r="D290" s="92">
        <v>0</v>
      </c>
      <c r="E290" s="92">
        <f>E291</f>
        <v>5466</v>
      </c>
      <c r="F290" s="93">
        <f t="shared" si="56"/>
        <v>1073.9758325965222</v>
      </c>
      <c r="G290" s="109"/>
      <c r="K290" s="90"/>
    </row>
    <row r="291" spans="1:11" ht="15" customHeight="1" x14ac:dyDescent="0.2">
      <c r="A291" s="91">
        <v>3299</v>
      </c>
      <c r="B291" s="91" t="s">
        <v>87</v>
      </c>
      <c r="C291" s="92">
        <v>508.95</v>
      </c>
      <c r="D291" s="92">
        <v>0</v>
      </c>
      <c r="E291" s="92">
        <v>5466</v>
      </c>
      <c r="F291" s="93">
        <f t="shared" si="56"/>
        <v>1073.9758325965222</v>
      </c>
      <c r="G291" s="109"/>
      <c r="K291" s="90"/>
    </row>
    <row r="292" spans="1:11" ht="15" customHeight="1" x14ac:dyDescent="0.2">
      <c r="A292" s="103">
        <v>34</v>
      </c>
      <c r="B292" s="103" t="s">
        <v>77</v>
      </c>
      <c r="C292" s="104">
        <f>C293</f>
        <v>0.8</v>
      </c>
      <c r="D292" s="104">
        <f t="shared" ref="D292:E292" si="62">D293</f>
        <v>0</v>
      </c>
      <c r="E292" s="104">
        <f t="shared" si="62"/>
        <v>0</v>
      </c>
      <c r="F292" s="116">
        <f t="shared" si="56"/>
        <v>0</v>
      </c>
      <c r="G292" s="117">
        <v>0</v>
      </c>
      <c r="K292" s="90"/>
    </row>
    <row r="293" spans="1:11" ht="15" customHeight="1" x14ac:dyDescent="0.2">
      <c r="A293" s="91">
        <v>343</v>
      </c>
      <c r="B293" s="91" t="s">
        <v>146</v>
      </c>
      <c r="C293" s="92">
        <f>C294</f>
        <v>0.8</v>
      </c>
      <c r="D293" s="92">
        <v>0</v>
      </c>
      <c r="E293" s="92">
        <f>E294</f>
        <v>0</v>
      </c>
      <c r="F293" s="93">
        <f t="shared" si="56"/>
        <v>0</v>
      </c>
      <c r="G293" s="109"/>
      <c r="K293" s="90"/>
    </row>
    <row r="294" spans="1:11" ht="15" customHeight="1" x14ac:dyDescent="0.2">
      <c r="A294" s="91">
        <v>3431</v>
      </c>
      <c r="B294" s="91" t="s">
        <v>91</v>
      </c>
      <c r="C294" s="92">
        <v>0.8</v>
      </c>
      <c r="D294" s="92">
        <v>0</v>
      </c>
      <c r="E294" s="92">
        <v>0</v>
      </c>
      <c r="F294" s="93">
        <f t="shared" si="56"/>
        <v>0</v>
      </c>
      <c r="G294" s="109">
        <f t="shared" ref="G294:G320" si="63">(E295/D295)*100</f>
        <v>95.109639071820098</v>
      </c>
      <c r="K294" s="90"/>
    </row>
    <row r="295" spans="1:11" x14ac:dyDescent="0.2">
      <c r="A295" s="181" t="s">
        <v>202</v>
      </c>
      <c r="B295" s="181"/>
      <c r="C295" s="102">
        <f>C296</f>
        <v>85861.329999999987</v>
      </c>
      <c r="D295" s="102">
        <f t="shared" ref="D295:E295" si="64">D296</f>
        <v>45273.55</v>
      </c>
      <c r="E295" s="102">
        <f t="shared" si="64"/>
        <v>43059.510000000009</v>
      </c>
      <c r="F295" s="110">
        <f t="shared" si="56"/>
        <v>50.150061733262241</v>
      </c>
      <c r="G295" s="111">
        <f>(E295/D295)*100</f>
        <v>95.109639071820098</v>
      </c>
      <c r="K295" s="90"/>
    </row>
    <row r="296" spans="1:11" ht="15" customHeight="1" x14ac:dyDescent="0.2">
      <c r="A296" s="103">
        <v>3</v>
      </c>
      <c r="B296" s="103" t="s">
        <v>3</v>
      </c>
      <c r="C296" s="104">
        <f>C297+C311</f>
        <v>85861.329999999987</v>
      </c>
      <c r="D296" s="104">
        <f t="shared" ref="D296:E296" si="65">D297+D311</f>
        <v>45273.55</v>
      </c>
      <c r="E296" s="104">
        <f t="shared" si="65"/>
        <v>43059.510000000009</v>
      </c>
      <c r="F296" s="112">
        <f t="shared" si="56"/>
        <v>50.150061733262241</v>
      </c>
      <c r="G296" s="113">
        <f>(E296/D296)*100</f>
        <v>95.109639071820098</v>
      </c>
      <c r="K296" s="90"/>
    </row>
    <row r="297" spans="1:11" ht="15" customHeight="1" x14ac:dyDescent="0.2">
      <c r="A297" s="103">
        <v>32</v>
      </c>
      <c r="B297" s="103" t="s">
        <v>9</v>
      </c>
      <c r="C297" s="104">
        <f>C298+C306+C308</f>
        <v>85859.669999999984</v>
      </c>
      <c r="D297" s="104">
        <v>45273.55</v>
      </c>
      <c r="E297" s="104">
        <f>E298+E300+E302+E306+E308</f>
        <v>43059.510000000009</v>
      </c>
      <c r="F297" s="112">
        <f t="shared" si="56"/>
        <v>50.151031328212667</v>
      </c>
      <c r="G297" s="113">
        <f>(E297/D297)*100</f>
        <v>95.109639071820098</v>
      </c>
      <c r="K297" s="90"/>
    </row>
    <row r="298" spans="1:11" ht="15" customHeight="1" x14ac:dyDescent="0.2">
      <c r="A298" s="91">
        <v>321</v>
      </c>
      <c r="B298" s="91" t="s">
        <v>143</v>
      </c>
      <c r="C298" s="92">
        <f>C299</f>
        <v>37352.129999999997</v>
      </c>
      <c r="D298" s="92">
        <v>0</v>
      </c>
      <c r="E298" s="92">
        <f t="shared" ref="E298" si="66">E299</f>
        <v>6695.1</v>
      </c>
      <c r="F298" s="93">
        <f t="shared" si="56"/>
        <v>17.924279017019913</v>
      </c>
      <c r="G298" s="109"/>
      <c r="K298" s="90"/>
    </row>
    <row r="299" spans="1:11" ht="15" customHeight="1" x14ac:dyDescent="0.2">
      <c r="A299" s="91">
        <v>3213</v>
      </c>
      <c r="B299" s="91" t="s">
        <v>51</v>
      </c>
      <c r="C299" s="92">
        <v>37352.129999999997</v>
      </c>
      <c r="D299" s="92">
        <v>0</v>
      </c>
      <c r="E299" s="92">
        <v>6695.1</v>
      </c>
      <c r="F299" s="93">
        <f t="shared" si="56"/>
        <v>17.924279017019913</v>
      </c>
      <c r="G299" s="109"/>
      <c r="K299" s="90"/>
    </row>
    <row r="300" spans="1:11" ht="15" customHeight="1" x14ac:dyDescent="0.2">
      <c r="A300" s="91">
        <v>322</v>
      </c>
      <c r="B300" s="91" t="s">
        <v>88</v>
      </c>
      <c r="C300" s="92">
        <f>C301</f>
        <v>0</v>
      </c>
      <c r="D300" s="92">
        <f>D301</f>
        <v>0</v>
      </c>
      <c r="E300" s="92">
        <f>E301</f>
        <v>207.17</v>
      </c>
      <c r="F300" s="93">
        <v>0</v>
      </c>
      <c r="G300" s="109"/>
      <c r="K300" s="90"/>
    </row>
    <row r="301" spans="1:11" ht="15" customHeight="1" x14ac:dyDescent="0.2">
      <c r="A301" s="91">
        <v>3221</v>
      </c>
      <c r="B301" s="91" t="s">
        <v>144</v>
      </c>
      <c r="C301" s="92">
        <v>0</v>
      </c>
      <c r="D301" s="92">
        <v>0</v>
      </c>
      <c r="E301" s="92">
        <v>207.17</v>
      </c>
      <c r="F301" s="93">
        <v>0</v>
      </c>
      <c r="G301" s="109"/>
      <c r="K301" s="90"/>
    </row>
    <row r="302" spans="1:11" ht="15" customHeight="1" x14ac:dyDescent="0.2">
      <c r="A302" s="91">
        <v>323</v>
      </c>
      <c r="B302" s="91" t="s">
        <v>89</v>
      </c>
      <c r="C302" s="92">
        <f>C304+C305</f>
        <v>0</v>
      </c>
      <c r="D302" s="92">
        <f>D304+D305</f>
        <v>0</v>
      </c>
      <c r="E302" s="92">
        <f>E303+E304+E305</f>
        <v>237.70999999999998</v>
      </c>
      <c r="F302" s="93">
        <v>0</v>
      </c>
      <c r="G302" s="109"/>
      <c r="K302" s="90"/>
    </row>
    <row r="303" spans="1:11" ht="15" customHeight="1" x14ac:dyDescent="0.2">
      <c r="A303" s="91">
        <v>3233</v>
      </c>
      <c r="B303" s="91" t="s">
        <v>58</v>
      </c>
      <c r="C303" s="92">
        <v>0</v>
      </c>
      <c r="D303" s="92">
        <v>0</v>
      </c>
      <c r="E303" s="92">
        <v>105.21</v>
      </c>
      <c r="F303" s="93">
        <v>0</v>
      </c>
      <c r="G303" s="109"/>
      <c r="K303" s="90"/>
    </row>
    <row r="304" spans="1:11" ht="15" customHeight="1" x14ac:dyDescent="0.2">
      <c r="A304" s="91">
        <v>3237</v>
      </c>
      <c r="B304" s="91" t="s">
        <v>61</v>
      </c>
      <c r="C304" s="92">
        <v>0</v>
      </c>
      <c r="D304" s="92">
        <v>0</v>
      </c>
      <c r="E304" s="92">
        <v>70</v>
      </c>
      <c r="F304" s="93">
        <v>0</v>
      </c>
      <c r="G304" s="109"/>
      <c r="K304" s="90"/>
    </row>
    <row r="305" spans="1:11" ht="15" customHeight="1" x14ac:dyDescent="0.2">
      <c r="A305" s="91">
        <v>3239</v>
      </c>
      <c r="B305" s="91" t="s">
        <v>63</v>
      </c>
      <c r="C305" s="92">
        <v>0</v>
      </c>
      <c r="D305" s="92">
        <v>0</v>
      </c>
      <c r="E305" s="92">
        <v>62.5</v>
      </c>
      <c r="F305" s="93">
        <v>0</v>
      </c>
      <c r="G305" s="109"/>
      <c r="K305" s="90"/>
    </row>
    <row r="306" spans="1:11" ht="15" customHeight="1" x14ac:dyDescent="0.2">
      <c r="A306" s="91">
        <v>324</v>
      </c>
      <c r="B306" s="91" t="s">
        <v>156</v>
      </c>
      <c r="C306" s="92">
        <f>C307</f>
        <v>47685.919999999998</v>
      </c>
      <c r="D306" s="92">
        <v>0</v>
      </c>
      <c r="E306" s="92">
        <f>E307</f>
        <v>34294.120000000003</v>
      </c>
      <c r="F306" s="93">
        <f t="shared" si="56"/>
        <v>71.916657998839071</v>
      </c>
      <c r="G306" s="109"/>
      <c r="K306" s="90"/>
    </row>
    <row r="307" spans="1:11" ht="15" customHeight="1" x14ac:dyDescent="0.2">
      <c r="A307" s="91">
        <v>3241</v>
      </c>
      <c r="B307" s="91" t="s">
        <v>156</v>
      </c>
      <c r="C307" s="92">
        <v>47685.919999999998</v>
      </c>
      <c r="D307" s="92">
        <v>0</v>
      </c>
      <c r="E307" s="92">
        <v>34294.120000000003</v>
      </c>
      <c r="F307" s="93">
        <f t="shared" si="56"/>
        <v>71.916657998839071</v>
      </c>
      <c r="G307" s="109"/>
      <c r="K307" s="90"/>
    </row>
    <row r="308" spans="1:11" ht="15" customHeight="1" x14ac:dyDescent="0.2">
      <c r="A308" s="91">
        <v>329</v>
      </c>
      <c r="B308" s="91" t="s">
        <v>87</v>
      </c>
      <c r="C308" s="92">
        <f>C310</f>
        <v>821.62</v>
      </c>
      <c r="D308" s="92">
        <v>0</v>
      </c>
      <c r="E308" s="92">
        <f>E309+E310</f>
        <v>1625.4099999999999</v>
      </c>
      <c r="F308" s="93">
        <f t="shared" si="56"/>
        <v>197.82989703269149</v>
      </c>
      <c r="G308" s="109"/>
      <c r="K308" s="90"/>
    </row>
    <row r="309" spans="1:11" ht="15" customHeight="1" x14ac:dyDescent="0.2">
      <c r="A309" s="91">
        <v>3293</v>
      </c>
      <c r="B309" s="91" t="s">
        <v>83</v>
      </c>
      <c r="C309" s="92">
        <v>0</v>
      </c>
      <c r="D309" s="92">
        <v>0</v>
      </c>
      <c r="E309" s="92">
        <v>963.31</v>
      </c>
      <c r="F309" s="93">
        <v>0</v>
      </c>
      <c r="G309" s="109"/>
      <c r="K309" s="90"/>
    </row>
    <row r="310" spans="1:11" ht="15" customHeight="1" x14ac:dyDescent="0.2">
      <c r="A310" s="91">
        <v>3299</v>
      </c>
      <c r="B310" s="91" t="s">
        <v>87</v>
      </c>
      <c r="C310" s="92">
        <v>821.62</v>
      </c>
      <c r="D310" s="92">
        <v>0</v>
      </c>
      <c r="E310" s="92">
        <v>662.1</v>
      </c>
      <c r="F310" s="93">
        <f t="shared" si="56"/>
        <v>80.584698522431296</v>
      </c>
      <c r="G310" s="109"/>
      <c r="K310" s="90"/>
    </row>
    <row r="311" spans="1:11" ht="15" customHeight="1" x14ac:dyDescent="0.2">
      <c r="A311" s="103">
        <v>34</v>
      </c>
      <c r="B311" s="103" t="s">
        <v>77</v>
      </c>
      <c r="C311" s="104">
        <f>C312</f>
        <v>1.66</v>
      </c>
      <c r="D311" s="104">
        <f t="shared" ref="D311:E312" si="67">D312</f>
        <v>0</v>
      </c>
      <c r="E311" s="104">
        <f t="shared" si="67"/>
        <v>0</v>
      </c>
      <c r="F311" s="116">
        <f t="shared" si="56"/>
        <v>0</v>
      </c>
      <c r="G311" s="117" t="e">
        <f>(E311/D311)*100</f>
        <v>#DIV/0!</v>
      </c>
      <c r="K311" s="90"/>
    </row>
    <row r="312" spans="1:11" ht="15" customHeight="1" x14ac:dyDescent="0.2">
      <c r="A312" s="91">
        <v>343</v>
      </c>
      <c r="B312" s="91" t="s">
        <v>146</v>
      </c>
      <c r="C312" s="92">
        <f>C313</f>
        <v>1.66</v>
      </c>
      <c r="D312" s="92">
        <v>0</v>
      </c>
      <c r="E312" s="92">
        <f t="shared" si="67"/>
        <v>0</v>
      </c>
      <c r="F312" s="93">
        <f t="shared" si="56"/>
        <v>0</v>
      </c>
      <c r="G312" s="109"/>
      <c r="K312" s="90"/>
    </row>
    <row r="313" spans="1:11" ht="15" customHeight="1" x14ac:dyDescent="0.2">
      <c r="A313" s="91">
        <v>3431</v>
      </c>
      <c r="B313" s="91" t="s">
        <v>91</v>
      </c>
      <c r="C313" s="92">
        <v>1.66</v>
      </c>
      <c r="D313" s="92">
        <v>0</v>
      </c>
      <c r="E313" s="92"/>
      <c r="F313" s="93">
        <f t="shared" si="56"/>
        <v>0</v>
      </c>
      <c r="G313" s="109"/>
      <c r="K313" s="90"/>
    </row>
    <row r="314" spans="1:11" ht="15" customHeight="1" x14ac:dyDescent="0.2">
      <c r="A314" s="183" t="s">
        <v>190</v>
      </c>
      <c r="B314" s="184"/>
      <c r="C314" s="102">
        <f>C315</f>
        <v>0</v>
      </c>
      <c r="D314" s="102">
        <f t="shared" ref="D314:E315" si="68">D315</f>
        <v>1705</v>
      </c>
      <c r="E314" s="102">
        <f t="shared" si="68"/>
        <v>1705</v>
      </c>
      <c r="F314" s="110">
        <v>0</v>
      </c>
      <c r="G314" s="111">
        <f>(E314/D314)*100</f>
        <v>100</v>
      </c>
      <c r="K314" s="90"/>
    </row>
    <row r="315" spans="1:11" ht="15" customHeight="1" x14ac:dyDescent="0.2">
      <c r="A315" s="103">
        <v>3</v>
      </c>
      <c r="B315" s="103" t="s">
        <v>3</v>
      </c>
      <c r="C315" s="104">
        <f>C316</f>
        <v>0</v>
      </c>
      <c r="D315" s="104">
        <f t="shared" si="68"/>
        <v>1705</v>
      </c>
      <c r="E315" s="104">
        <f t="shared" si="68"/>
        <v>1705</v>
      </c>
      <c r="F315" s="112">
        <v>0</v>
      </c>
      <c r="G315" s="113">
        <f>(E315/D315)*100</f>
        <v>100</v>
      </c>
      <c r="K315" s="90"/>
    </row>
    <row r="316" spans="1:11" ht="15" customHeight="1" x14ac:dyDescent="0.2">
      <c r="A316" s="103">
        <v>32</v>
      </c>
      <c r="B316" s="103" t="s">
        <v>9</v>
      </c>
      <c r="C316" s="104">
        <f>C317</f>
        <v>0</v>
      </c>
      <c r="D316" s="104">
        <v>1705</v>
      </c>
      <c r="E316" s="104">
        <f>E317</f>
        <v>1705</v>
      </c>
      <c r="F316" s="112">
        <v>0</v>
      </c>
      <c r="G316" s="113">
        <f>(E316/D316)*100</f>
        <v>100</v>
      </c>
      <c r="K316" s="90"/>
    </row>
    <row r="317" spans="1:11" ht="15" customHeight="1" x14ac:dyDescent="0.2">
      <c r="A317" s="91">
        <v>321</v>
      </c>
      <c r="B317" s="91" t="s">
        <v>143</v>
      </c>
      <c r="C317" s="92">
        <v>0</v>
      </c>
      <c r="D317" s="92">
        <v>0</v>
      </c>
      <c r="E317" s="92">
        <f>E318</f>
        <v>1705</v>
      </c>
      <c r="F317" s="93">
        <v>0</v>
      </c>
      <c r="G317" s="109"/>
      <c r="K317" s="90"/>
    </row>
    <row r="318" spans="1:11" ht="15" customHeight="1" x14ac:dyDescent="0.2">
      <c r="A318" s="107">
        <v>3213</v>
      </c>
      <c r="B318" s="108" t="s">
        <v>51</v>
      </c>
      <c r="C318" s="92">
        <v>0</v>
      </c>
      <c r="D318" s="92">
        <v>0</v>
      </c>
      <c r="E318" s="92">
        <v>1705</v>
      </c>
      <c r="F318" s="93"/>
      <c r="G318" s="109"/>
      <c r="K318" s="90"/>
    </row>
    <row r="319" spans="1:11" x14ac:dyDescent="0.2">
      <c r="A319" s="183" t="s">
        <v>175</v>
      </c>
      <c r="B319" s="184"/>
      <c r="C319" s="102">
        <f>C320</f>
        <v>0</v>
      </c>
      <c r="D319" s="102">
        <f>D320</f>
        <v>264.77999999999997</v>
      </c>
      <c r="E319" s="102">
        <f t="shared" ref="D319:E321" si="69">E320</f>
        <v>0</v>
      </c>
      <c r="F319" s="110">
        <v>0</v>
      </c>
      <c r="G319" s="111">
        <f t="shared" si="63"/>
        <v>0</v>
      </c>
      <c r="K319" s="90"/>
    </row>
    <row r="320" spans="1:11" ht="15" customHeight="1" x14ac:dyDescent="0.2">
      <c r="A320" s="103">
        <v>3</v>
      </c>
      <c r="B320" s="103" t="s">
        <v>3</v>
      </c>
      <c r="C320" s="104">
        <f>C321</f>
        <v>0</v>
      </c>
      <c r="D320" s="104">
        <f t="shared" si="69"/>
        <v>264.77999999999997</v>
      </c>
      <c r="E320" s="104">
        <f t="shared" si="69"/>
        <v>0</v>
      </c>
      <c r="F320" s="112">
        <v>0</v>
      </c>
      <c r="G320" s="113">
        <f t="shared" si="63"/>
        <v>0</v>
      </c>
      <c r="K320" s="90"/>
    </row>
    <row r="321" spans="1:11" ht="15" customHeight="1" x14ac:dyDescent="0.2">
      <c r="A321" s="103">
        <v>32</v>
      </c>
      <c r="B321" s="103" t="s">
        <v>9</v>
      </c>
      <c r="C321" s="104">
        <f>C322</f>
        <v>0</v>
      </c>
      <c r="D321" s="104">
        <v>264.77999999999997</v>
      </c>
      <c r="E321" s="104">
        <f t="shared" si="69"/>
        <v>0</v>
      </c>
      <c r="F321" s="112">
        <v>0</v>
      </c>
      <c r="G321" s="113">
        <f>(E321/D321)*100</f>
        <v>0</v>
      </c>
      <c r="K321" s="90"/>
    </row>
    <row r="322" spans="1:11" ht="15" customHeight="1" x14ac:dyDescent="0.2">
      <c r="A322" s="91">
        <v>321</v>
      </c>
      <c r="B322" s="91" t="s">
        <v>143</v>
      </c>
      <c r="C322" s="92">
        <v>0</v>
      </c>
      <c r="D322" s="92">
        <v>0</v>
      </c>
      <c r="E322" s="92">
        <v>0</v>
      </c>
      <c r="F322" s="93">
        <v>0</v>
      </c>
      <c r="G322" s="109"/>
      <c r="K322" s="90"/>
    </row>
    <row r="323" spans="1:11" x14ac:dyDescent="0.2">
      <c r="A323" s="107"/>
      <c r="B323" s="108"/>
      <c r="C323" s="92"/>
      <c r="D323" s="92"/>
      <c r="E323" s="92"/>
      <c r="F323" s="93"/>
      <c r="G323" s="109"/>
      <c r="K323" s="90"/>
    </row>
    <row r="324" spans="1:11" x14ac:dyDescent="0.2">
      <c r="A324" s="179" t="s">
        <v>176</v>
      </c>
      <c r="B324" s="180"/>
      <c r="C324" s="88">
        <f t="shared" ref="C324:E326" si="70">C325</f>
        <v>729.98</v>
      </c>
      <c r="D324" s="88">
        <f t="shared" si="70"/>
        <v>729.98</v>
      </c>
      <c r="E324" s="88">
        <f t="shared" si="70"/>
        <v>729.98</v>
      </c>
      <c r="F324" s="89">
        <f t="shared" si="56"/>
        <v>100</v>
      </c>
      <c r="G324" s="101">
        <f>(E324/D324)*100</f>
        <v>100</v>
      </c>
      <c r="K324" s="90"/>
    </row>
    <row r="325" spans="1:11" x14ac:dyDescent="0.2">
      <c r="A325" s="181" t="s">
        <v>177</v>
      </c>
      <c r="B325" s="181"/>
      <c r="C325" s="102">
        <f t="shared" si="70"/>
        <v>729.98</v>
      </c>
      <c r="D325" s="102">
        <f t="shared" si="70"/>
        <v>729.98</v>
      </c>
      <c r="E325" s="102">
        <f t="shared" si="70"/>
        <v>729.98</v>
      </c>
      <c r="F325" s="110">
        <f>(E325/C325)*100</f>
        <v>100</v>
      </c>
      <c r="G325" s="111">
        <f>(E325/D325)*100</f>
        <v>100</v>
      </c>
      <c r="K325" s="90"/>
    </row>
    <row r="326" spans="1:11" ht="15" customHeight="1" x14ac:dyDescent="0.2">
      <c r="A326" s="103">
        <v>3</v>
      </c>
      <c r="B326" s="103" t="s">
        <v>3</v>
      </c>
      <c r="C326" s="104">
        <f t="shared" si="70"/>
        <v>729.98</v>
      </c>
      <c r="D326" s="104">
        <f>D327</f>
        <v>729.98</v>
      </c>
      <c r="E326" s="104">
        <f t="shared" si="70"/>
        <v>729.98</v>
      </c>
      <c r="F326" s="112">
        <f t="shared" si="56"/>
        <v>100</v>
      </c>
      <c r="G326" s="113">
        <f>(E326/D326)*100</f>
        <v>100</v>
      </c>
      <c r="K326" s="90"/>
    </row>
    <row r="327" spans="1:11" ht="15" customHeight="1" x14ac:dyDescent="0.2">
      <c r="A327" s="103">
        <v>31</v>
      </c>
      <c r="B327" s="103" t="s">
        <v>4</v>
      </c>
      <c r="C327" s="104">
        <f>C328+C330</f>
        <v>729.98</v>
      </c>
      <c r="D327" s="104">
        <v>729.98</v>
      </c>
      <c r="E327" s="104">
        <f>E328+E330</f>
        <v>729.98</v>
      </c>
      <c r="F327" s="112">
        <f t="shared" si="56"/>
        <v>100</v>
      </c>
      <c r="G327" s="113">
        <f>(E327/D327)*100</f>
        <v>100</v>
      </c>
      <c r="K327" s="90"/>
    </row>
    <row r="328" spans="1:11" ht="15" customHeight="1" x14ac:dyDescent="0.2">
      <c r="A328" s="91">
        <v>311</v>
      </c>
      <c r="B328" s="91" t="s">
        <v>16</v>
      </c>
      <c r="C328" s="92">
        <f>C329</f>
        <v>626.59</v>
      </c>
      <c r="D328" s="92">
        <v>0</v>
      </c>
      <c r="E328" s="92">
        <f>E329</f>
        <v>626.58000000000004</v>
      </c>
      <c r="F328" s="93">
        <f t="shared" si="56"/>
        <v>99.998404060071181</v>
      </c>
      <c r="G328" s="109"/>
      <c r="K328" s="90"/>
    </row>
    <row r="329" spans="1:11" ht="15" customHeight="1" x14ac:dyDescent="0.2">
      <c r="A329" s="91">
        <v>3113</v>
      </c>
      <c r="B329" s="91" t="s">
        <v>178</v>
      </c>
      <c r="C329" s="92">
        <v>626.59</v>
      </c>
      <c r="D329" s="92">
        <v>0</v>
      </c>
      <c r="E329" s="92">
        <v>626.58000000000004</v>
      </c>
      <c r="F329" s="93">
        <f t="shared" si="56"/>
        <v>99.998404060071181</v>
      </c>
      <c r="G329" s="109"/>
      <c r="K329" s="90"/>
    </row>
    <row r="330" spans="1:11" ht="15" customHeight="1" x14ac:dyDescent="0.2">
      <c r="A330" s="91">
        <v>313</v>
      </c>
      <c r="B330" s="91" t="s">
        <v>141</v>
      </c>
      <c r="C330" s="92">
        <f>C331</f>
        <v>103.39</v>
      </c>
      <c r="D330" s="92">
        <v>0</v>
      </c>
      <c r="E330" s="92">
        <f>E331</f>
        <v>103.4</v>
      </c>
      <c r="F330" s="93">
        <f t="shared" si="56"/>
        <v>100.00967211529161</v>
      </c>
      <c r="G330" s="109"/>
      <c r="K330" s="90"/>
    </row>
    <row r="331" spans="1:11" ht="15" customHeight="1" x14ac:dyDescent="0.2">
      <c r="A331" s="91">
        <v>3132</v>
      </c>
      <c r="B331" s="91" t="s">
        <v>142</v>
      </c>
      <c r="C331" s="92">
        <v>103.39</v>
      </c>
      <c r="D331" s="92">
        <v>0</v>
      </c>
      <c r="E331" s="92">
        <v>103.4</v>
      </c>
      <c r="F331" s="93">
        <f t="shared" si="56"/>
        <v>100.00967211529161</v>
      </c>
      <c r="G331" s="109"/>
      <c r="K331" s="90"/>
    </row>
    <row r="332" spans="1:11" x14ac:dyDescent="0.2">
      <c r="A332" s="179" t="s">
        <v>191</v>
      </c>
      <c r="B332" s="180"/>
      <c r="C332" s="88">
        <f t="shared" ref="C332:E334" si="71">C333</f>
        <v>0</v>
      </c>
      <c r="D332" s="88">
        <f t="shared" si="71"/>
        <v>2369.14</v>
      </c>
      <c r="E332" s="88">
        <f t="shared" si="71"/>
        <v>2369.14</v>
      </c>
      <c r="F332" s="89">
        <v>0</v>
      </c>
      <c r="G332" s="101">
        <f>(E332/D332)*100</f>
        <v>100</v>
      </c>
    </row>
    <row r="333" spans="1:11" x14ac:dyDescent="0.2">
      <c r="A333" s="181" t="s">
        <v>177</v>
      </c>
      <c r="B333" s="181"/>
      <c r="C333" s="102">
        <f t="shared" si="71"/>
        <v>0</v>
      </c>
      <c r="D333" s="102">
        <f t="shared" si="71"/>
        <v>2369.14</v>
      </c>
      <c r="E333" s="102">
        <f t="shared" si="71"/>
        <v>2369.14</v>
      </c>
      <c r="F333" s="110">
        <v>0</v>
      </c>
      <c r="G333" s="111">
        <f>(E333/D333)*100</f>
        <v>100</v>
      </c>
    </row>
    <row r="334" spans="1:11" x14ac:dyDescent="0.2">
      <c r="A334" s="103">
        <v>3</v>
      </c>
      <c r="B334" s="103" t="s">
        <v>3</v>
      </c>
      <c r="C334" s="104">
        <f t="shared" si="71"/>
        <v>0</v>
      </c>
      <c r="D334" s="104">
        <f>D335</f>
        <v>2369.14</v>
      </c>
      <c r="E334" s="104">
        <f t="shared" si="71"/>
        <v>2369.14</v>
      </c>
      <c r="F334" s="112">
        <v>0</v>
      </c>
      <c r="G334" s="113">
        <f>(E334/D334)*100</f>
        <v>100</v>
      </c>
    </row>
    <row r="335" spans="1:11" x14ac:dyDescent="0.2">
      <c r="A335" s="103">
        <v>32</v>
      </c>
      <c r="B335" s="103" t="s">
        <v>9</v>
      </c>
      <c r="C335" s="104">
        <f>C336+C338</f>
        <v>0</v>
      </c>
      <c r="D335" s="104">
        <v>2369.14</v>
      </c>
      <c r="E335" s="104">
        <f>E336</f>
        <v>2369.14</v>
      </c>
      <c r="F335" s="112">
        <v>0</v>
      </c>
      <c r="G335" s="113">
        <f>(E335/D335)*100</f>
        <v>100</v>
      </c>
    </row>
    <row r="336" spans="1:11" x14ac:dyDescent="0.2">
      <c r="A336" s="91">
        <v>329</v>
      </c>
      <c r="B336" s="91" t="s">
        <v>87</v>
      </c>
      <c r="C336" s="92">
        <f>C337</f>
        <v>0</v>
      </c>
      <c r="D336" s="92">
        <v>0</v>
      </c>
      <c r="E336" s="92">
        <f>E337+E338+E339</f>
        <v>2369.14</v>
      </c>
      <c r="F336" s="93">
        <v>0</v>
      </c>
      <c r="G336" s="109"/>
    </row>
    <row r="337" spans="1:7" x14ac:dyDescent="0.2">
      <c r="A337" s="91">
        <v>3291</v>
      </c>
      <c r="B337" s="91" t="s">
        <v>153</v>
      </c>
      <c r="C337" s="92">
        <v>0</v>
      </c>
      <c r="D337" s="92">
        <v>0</v>
      </c>
      <c r="E337" s="92">
        <v>260</v>
      </c>
      <c r="F337" s="93">
        <v>0</v>
      </c>
      <c r="G337" s="109"/>
    </row>
    <row r="338" spans="1:7" x14ac:dyDescent="0.2">
      <c r="A338" s="91">
        <v>3293</v>
      </c>
      <c r="B338" s="91" t="s">
        <v>83</v>
      </c>
      <c r="C338" s="92">
        <f>C339</f>
        <v>0</v>
      </c>
      <c r="D338" s="92">
        <v>0</v>
      </c>
      <c r="E338" s="92">
        <v>522.55999999999995</v>
      </c>
      <c r="F338" s="93">
        <v>0</v>
      </c>
      <c r="G338" s="109"/>
    </row>
    <row r="339" spans="1:7" x14ac:dyDescent="0.2">
      <c r="A339" s="91">
        <v>3299</v>
      </c>
      <c r="B339" s="91" t="s">
        <v>87</v>
      </c>
      <c r="C339" s="92">
        <v>0</v>
      </c>
      <c r="D339" s="92">
        <v>0</v>
      </c>
      <c r="E339" s="92">
        <v>1586.58</v>
      </c>
      <c r="F339" s="93">
        <v>0</v>
      </c>
      <c r="G339" s="109"/>
    </row>
    <row r="340" spans="1:7" x14ac:dyDescent="0.2">
      <c r="A340" s="179" t="s">
        <v>193</v>
      </c>
      <c r="B340" s="180"/>
      <c r="C340" s="88">
        <f t="shared" ref="C340:E342" si="72">C341</f>
        <v>0</v>
      </c>
      <c r="D340" s="88">
        <f t="shared" si="72"/>
        <v>2437.5</v>
      </c>
      <c r="E340" s="88">
        <f t="shared" si="72"/>
        <v>2437.5</v>
      </c>
      <c r="F340" s="89">
        <v>0</v>
      </c>
      <c r="G340" s="101">
        <f>(E340/D340)*100</f>
        <v>100</v>
      </c>
    </row>
    <row r="341" spans="1:7" x14ac:dyDescent="0.2">
      <c r="A341" s="181" t="s">
        <v>192</v>
      </c>
      <c r="B341" s="181"/>
      <c r="C341" s="102">
        <f t="shared" si="72"/>
        <v>0</v>
      </c>
      <c r="D341" s="102">
        <f t="shared" si="72"/>
        <v>2437.5</v>
      </c>
      <c r="E341" s="102">
        <f t="shared" si="72"/>
        <v>2437.5</v>
      </c>
      <c r="F341" s="110">
        <v>0</v>
      </c>
      <c r="G341" s="111">
        <f>(E341/D341)*100</f>
        <v>100</v>
      </c>
    </row>
    <row r="342" spans="1:7" x14ac:dyDescent="0.2">
      <c r="A342" s="103">
        <v>3</v>
      </c>
      <c r="B342" s="103" t="s">
        <v>3</v>
      </c>
      <c r="C342" s="104">
        <f t="shared" si="72"/>
        <v>0</v>
      </c>
      <c r="D342" s="104">
        <f>D343</f>
        <v>2437.5</v>
      </c>
      <c r="E342" s="104">
        <f t="shared" si="72"/>
        <v>2437.5</v>
      </c>
      <c r="F342" s="112">
        <v>0</v>
      </c>
      <c r="G342" s="113">
        <f>(E342/D342)*100</f>
        <v>100</v>
      </c>
    </row>
    <row r="343" spans="1:7" x14ac:dyDescent="0.2">
      <c r="A343" s="103">
        <v>38</v>
      </c>
      <c r="B343" s="103" t="s">
        <v>194</v>
      </c>
      <c r="C343" s="104">
        <f>C344+C346</f>
        <v>0</v>
      </c>
      <c r="D343" s="104">
        <v>2437.5</v>
      </c>
      <c r="E343" s="104">
        <f>E344</f>
        <v>2437.5</v>
      </c>
      <c r="F343" s="112">
        <v>0</v>
      </c>
      <c r="G343" s="113">
        <f>(E343/D343)*100</f>
        <v>100</v>
      </c>
    </row>
    <row r="344" spans="1:7" x14ac:dyDescent="0.2">
      <c r="A344" s="91">
        <v>381</v>
      </c>
      <c r="B344" s="91" t="s">
        <v>42</v>
      </c>
      <c r="C344" s="92">
        <f>C345</f>
        <v>0</v>
      </c>
      <c r="D344" s="92">
        <v>0</v>
      </c>
      <c r="E344" s="92">
        <f>E345</f>
        <v>2437.5</v>
      </c>
      <c r="F344" s="93">
        <v>0</v>
      </c>
      <c r="G344" s="109"/>
    </row>
    <row r="345" spans="1:7" x14ac:dyDescent="0.2">
      <c r="A345" s="91">
        <v>3812</v>
      </c>
      <c r="B345" s="91" t="s">
        <v>99</v>
      </c>
      <c r="C345" s="92">
        <v>0</v>
      </c>
      <c r="D345" s="92">
        <v>0</v>
      </c>
      <c r="E345" s="92">
        <v>2437.5</v>
      </c>
      <c r="F345" s="93">
        <v>0</v>
      </c>
      <c r="G345" s="109"/>
    </row>
    <row r="346" spans="1:7" x14ac:dyDescent="0.2">
      <c r="A346" s="179" t="s">
        <v>196</v>
      </c>
      <c r="B346" s="180"/>
      <c r="C346" s="88">
        <f t="shared" ref="C346:E348" si="73">C347</f>
        <v>0</v>
      </c>
      <c r="D346" s="88">
        <f t="shared" si="73"/>
        <v>3318.0699999999997</v>
      </c>
      <c r="E346" s="88">
        <f t="shared" si="73"/>
        <v>3318.0699999999997</v>
      </c>
      <c r="F346" s="89">
        <v>0</v>
      </c>
      <c r="G346" s="101">
        <f>(E346/D346)*100</f>
        <v>100</v>
      </c>
    </row>
    <row r="347" spans="1:7" x14ac:dyDescent="0.2">
      <c r="A347" s="181" t="s">
        <v>195</v>
      </c>
      <c r="B347" s="181"/>
      <c r="C347" s="102">
        <f t="shared" si="73"/>
        <v>0</v>
      </c>
      <c r="D347" s="102">
        <f>D348+D352</f>
        <v>3318.0699999999997</v>
      </c>
      <c r="E347" s="102">
        <f>E348+E352</f>
        <v>3318.0699999999997</v>
      </c>
      <c r="F347" s="110">
        <v>0</v>
      </c>
      <c r="G347" s="111">
        <f>(E347/D347)*100</f>
        <v>100</v>
      </c>
    </row>
    <row r="348" spans="1:7" x14ac:dyDescent="0.2">
      <c r="A348" s="103">
        <v>3</v>
      </c>
      <c r="B348" s="103" t="s">
        <v>3</v>
      </c>
      <c r="C348" s="104">
        <f t="shared" si="73"/>
        <v>0</v>
      </c>
      <c r="D348" s="104">
        <f>D349</f>
        <v>286.68</v>
      </c>
      <c r="E348" s="104">
        <f t="shared" si="73"/>
        <v>286.68</v>
      </c>
      <c r="F348" s="112">
        <v>0</v>
      </c>
      <c r="G348" s="113">
        <f>(E348/D348)*100</f>
        <v>100</v>
      </c>
    </row>
    <row r="349" spans="1:7" x14ac:dyDescent="0.2">
      <c r="A349" s="103">
        <v>32</v>
      </c>
      <c r="B349" s="103" t="s">
        <v>9</v>
      </c>
      <c r="C349" s="104">
        <f>C350+C352</f>
        <v>0</v>
      </c>
      <c r="D349" s="104">
        <v>286.68</v>
      </c>
      <c r="E349" s="104">
        <f>E350</f>
        <v>286.68</v>
      </c>
      <c r="F349" s="112">
        <v>0</v>
      </c>
      <c r="G349" s="113">
        <f>(E349/D349)*100</f>
        <v>100</v>
      </c>
    </row>
    <row r="350" spans="1:7" x14ac:dyDescent="0.2">
      <c r="A350" s="91">
        <v>323</v>
      </c>
      <c r="B350" s="91" t="s">
        <v>89</v>
      </c>
      <c r="C350" s="92">
        <f>C351</f>
        <v>0</v>
      </c>
      <c r="D350" s="92">
        <v>0</v>
      </c>
      <c r="E350" s="92">
        <f>E351</f>
        <v>286.68</v>
      </c>
      <c r="F350" s="93">
        <v>0</v>
      </c>
      <c r="G350" s="109"/>
    </row>
    <row r="351" spans="1:7" x14ac:dyDescent="0.2">
      <c r="A351" s="91">
        <v>3239</v>
      </c>
      <c r="B351" s="91" t="s">
        <v>63</v>
      </c>
      <c r="C351" s="92">
        <v>0</v>
      </c>
      <c r="D351" s="92">
        <v>0</v>
      </c>
      <c r="E351" s="92">
        <v>286.68</v>
      </c>
      <c r="F351" s="93">
        <v>0</v>
      </c>
      <c r="G351" s="109"/>
    </row>
    <row r="352" spans="1:7" x14ac:dyDescent="0.2">
      <c r="A352" s="114">
        <v>4</v>
      </c>
      <c r="B352" s="114" t="s">
        <v>5</v>
      </c>
      <c r="C352" s="115">
        <f>C353</f>
        <v>0</v>
      </c>
      <c r="D352" s="115">
        <f>D353</f>
        <v>3031.39</v>
      </c>
      <c r="E352" s="115">
        <f>E353</f>
        <v>3031.39</v>
      </c>
      <c r="F352" s="116">
        <v>0</v>
      </c>
      <c r="G352" s="117">
        <f>(E352/D352)*100</f>
        <v>100</v>
      </c>
    </row>
    <row r="353" spans="1:7" x14ac:dyDescent="0.2">
      <c r="A353" s="114">
        <v>42</v>
      </c>
      <c r="B353" s="114" t="s">
        <v>66</v>
      </c>
      <c r="C353" s="115">
        <v>0</v>
      </c>
      <c r="D353" s="115">
        <v>3031.39</v>
      </c>
      <c r="E353" s="115">
        <f>E354</f>
        <v>3031.39</v>
      </c>
      <c r="F353" s="116">
        <v>0</v>
      </c>
      <c r="G353" s="117">
        <f>(E353/D353)*100</f>
        <v>100</v>
      </c>
    </row>
    <row r="354" spans="1:7" x14ac:dyDescent="0.2">
      <c r="A354" s="91">
        <v>422</v>
      </c>
      <c r="B354" s="91" t="s">
        <v>163</v>
      </c>
      <c r="C354" s="92">
        <f>C355</f>
        <v>0</v>
      </c>
      <c r="D354" s="92">
        <v>0</v>
      </c>
      <c r="E354" s="92">
        <f>E355</f>
        <v>3031.39</v>
      </c>
      <c r="F354" s="93">
        <v>0</v>
      </c>
      <c r="G354" s="109"/>
    </row>
    <row r="355" spans="1:7" x14ac:dyDescent="0.2">
      <c r="A355" s="91">
        <v>4227</v>
      </c>
      <c r="B355" s="91" t="s">
        <v>87</v>
      </c>
      <c r="C355" s="92">
        <v>0</v>
      </c>
      <c r="D355" s="92">
        <v>0</v>
      </c>
      <c r="E355" s="92">
        <v>3031.39</v>
      </c>
      <c r="F355" s="93">
        <v>0</v>
      </c>
      <c r="G355" s="109"/>
    </row>
    <row r="356" spans="1:7" x14ac:dyDescent="0.2">
      <c r="A356" s="198" t="s">
        <v>197</v>
      </c>
      <c r="B356" s="199"/>
      <c r="C356" s="88">
        <f t="shared" ref="C356:E358" si="74">C357</f>
        <v>0</v>
      </c>
      <c r="D356" s="119">
        <f t="shared" si="74"/>
        <v>647.38</v>
      </c>
      <c r="E356" s="88">
        <f t="shared" si="74"/>
        <v>535</v>
      </c>
      <c r="F356" s="89">
        <v>0</v>
      </c>
      <c r="G356" s="101">
        <f t="shared" ref="G356:G357" si="75">(E357/D357)*100</f>
        <v>82.640798294664648</v>
      </c>
    </row>
    <row r="357" spans="1:7" x14ac:dyDescent="0.2">
      <c r="A357" s="181" t="s">
        <v>177</v>
      </c>
      <c r="B357" s="181"/>
      <c r="C357" s="102">
        <f t="shared" si="74"/>
        <v>0</v>
      </c>
      <c r="D357" s="102">
        <f t="shared" si="74"/>
        <v>647.38</v>
      </c>
      <c r="E357" s="102">
        <f t="shared" si="74"/>
        <v>535</v>
      </c>
      <c r="F357" s="110">
        <v>0</v>
      </c>
      <c r="G357" s="111">
        <f t="shared" si="75"/>
        <v>82.640798294664648</v>
      </c>
    </row>
    <row r="358" spans="1:7" x14ac:dyDescent="0.2">
      <c r="A358" s="103">
        <v>3</v>
      </c>
      <c r="B358" s="103" t="s">
        <v>3</v>
      </c>
      <c r="C358" s="104">
        <f t="shared" si="74"/>
        <v>0</v>
      </c>
      <c r="D358" s="104">
        <f>D359+D362</f>
        <v>647.38</v>
      </c>
      <c r="E358" s="104">
        <f t="shared" si="74"/>
        <v>535</v>
      </c>
      <c r="F358" s="112">
        <v>0</v>
      </c>
      <c r="G358" s="113">
        <f>(E358/D358)*100</f>
        <v>82.640798294664648</v>
      </c>
    </row>
    <row r="359" spans="1:7" x14ac:dyDescent="0.2">
      <c r="A359" s="103">
        <v>31</v>
      </c>
      <c r="B359" s="103" t="s">
        <v>4</v>
      </c>
      <c r="C359" s="104">
        <f>C360+C362</f>
        <v>0</v>
      </c>
      <c r="D359" s="104">
        <v>432.73</v>
      </c>
      <c r="E359" s="104">
        <f>E360+E362</f>
        <v>535</v>
      </c>
      <c r="F359" s="112">
        <v>0</v>
      </c>
      <c r="G359" s="113">
        <f>(E359/D359)*100</f>
        <v>123.63367457768122</v>
      </c>
    </row>
    <row r="360" spans="1:7" x14ac:dyDescent="0.2">
      <c r="A360" s="91">
        <v>312</v>
      </c>
      <c r="B360" s="91" t="s">
        <v>46</v>
      </c>
      <c r="C360" s="92">
        <f>C361</f>
        <v>0</v>
      </c>
      <c r="D360" s="92">
        <v>0</v>
      </c>
      <c r="E360" s="92">
        <f>E361</f>
        <v>400</v>
      </c>
      <c r="F360" s="93">
        <v>0</v>
      </c>
      <c r="G360" s="109"/>
    </row>
    <row r="361" spans="1:7" x14ac:dyDescent="0.2">
      <c r="A361" s="91">
        <v>3121</v>
      </c>
      <c r="B361" s="91" t="s">
        <v>46</v>
      </c>
      <c r="C361" s="92">
        <v>0</v>
      </c>
      <c r="D361" s="92">
        <v>0</v>
      </c>
      <c r="E361" s="92">
        <v>400</v>
      </c>
      <c r="F361" s="93">
        <v>0</v>
      </c>
      <c r="G361" s="109"/>
    </row>
    <row r="362" spans="1:7" x14ac:dyDescent="0.2">
      <c r="A362" s="114">
        <v>32</v>
      </c>
      <c r="B362" s="114" t="s">
        <v>9</v>
      </c>
      <c r="C362" s="115">
        <f>C363</f>
        <v>0</v>
      </c>
      <c r="D362" s="115">
        <v>214.65</v>
      </c>
      <c r="E362" s="115">
        <f>E363</f>
        <v>135</v>
      </c>
      <c r="F362" s="116">
        <v>0</v>
      </c>
      <c r="G362" s="117">
        <f>(E362/D362)*100</f>
        <v>62.893081761006286</v>
      </c>
    </row>
    <row r="363" spans="1:7" x14ac:dyDescent="0.2">
      <c r="A363" s="91">
        <v>321</v>
      </c>
      <c r="B363" s="91" t="s">
        <v>18</v>
      </c>
      <c r="C363" s="92">
        <v>0</v>
      </c>
      <c r="D363" s="92">
        <v>0</v>
      </c>
      <c r="E363" s="92">
        <f>E364</f>
        <v>135</v>
      </c>
      <c r="F363" s="93">
        <v>0</v>
      </c>
      <c r="G363" s="109"/>
    </row>
    <row r="364" spans="1:7" x14ac:dyDescent="0.2">
      <c r="A364" s="91">
        <v>3212</v>
      </c>
      <c r="B364" s="91" t="s">
        <v>198</v>
      </c>
      <c r="C364" s="92">
        <v>0</v>
      </c>
      <c r="D364" s="92">
        <v>0</v>
      </c>
      <c r="E364" s="92">
        <v>135</v>
      </c>
      <c r="F364" s="93">
        <v>0</v>
      </c>
      <c r="G364" s="109"/>
    </row>
    <row r="365" spans="1:7" x14ac:dyDescent="0.2">
      <c r="A365" s="179" t="s">
        <v>199</v>
      </c>
      <c r="B365" s="180"/>
      <c r="C365" s="88">
        <f t="shared" ref="C365:E367" si="76">C366</f>
        <v>0</v>
      </c>
      <c r="D365" s="88">
        <f>D366+D373</f>
        <v>2502.1800000000003</v>
      </c>
      <c r="E365" s="88">
        <f>E366+E373</f>
        <v>2425.8900000000003</v>
      </c>
      <c r="F365" s="89" t="e">
        <f t="shared" ref="F365" si="77">(E365/C365)*100</f>
        <v>#DIV/0!</v>
      </c>
      <c r="G365" s="101">
        <f t="shared" ref="G365:G366" si="78">(E366/D366)*100</f>
        <v>96.950334011036887</v>
      </c>
    </row>
    <row r="366" spans="1:7" x14ac:dyDescent="0.2">
      <c r="A366" s="181" t="s">
        <v>177</v>
      </c>
      <c r="B366" s="181"/>
      <c r="C366" s="102">
        <f t="shared" si="76"/>
        <v>0</v>
      </c>
      <c r="D366" s="102">
        <f t="shared" si="76"/>
        <v>1032.9000000000001</v>
      </c>
      <c r="E366" s="102">
        <f t="shared" si="76"/>
        <v>1001.4000000000001</v>
      </c>
      <c r="F366" s="110" t="e">
        <f>(E366/C366)*100</f>
        <v>#DIV/0!</v>
      </c>
      <c r="G366" s="111">
        <f t="shared" si="78"/>
        <v>96.950334011036887</v>
      </c>
    </row>
    <row r="367" spans="1:7" x14ac:dyDescent="0.2">
      <c r="A367" s="103">
        <v>3</v>
      </c>
      <c r="B367" s="103" t="s">
        <v>3</v>
      </c>
      <c r="C367" s="104">
        <f t="shared" si="76"/>
        <v>0</v>
      </c>
      <c r="D367" s="104">
        <f>D368</f>
        <v>1032.9000000000001</v>
      </c>
      <c r="E367" s="104">
        <f t="shared" si="76"/>
        <v>1001.4000000000001</v>
      </c>
      <c r="F367" s="112" t="e">
        <f t="shared" ref="F367:F372" si="79">(E367/C367)*100</f>
        <v>#DIV/0!</v>
      </c>
      <c r="G367" s="113">
        <f>(E367/D367)*100</f>
        <v>96.950334011036887</v>
      </c>
    </row>
    <row r="368" spans="1:7" x14ac:dyDescent="0.2">
      <c r="A368" s="103">
        <v>31</v>
      </c>
      <c r="B368" s="103" t="s">
        <v>4</v>
      </c>
      <c r="C368" s="104">
        <f>C369+C371</f>
        <v>0</v>
      </c>
      <c r="D368" s="104">
        <v>1032.9000000000001</v>
      </c>
      <c r="E368" s="104">
        <f>E369+E371</f>
        <v>1001.4000000000001</v>
      </c>
      <c r="F368" s="112" t="e">
        <f t="shared" si="79"/>
        <v>#DIV/0!</v>
      </c>
      <c r="G368" s="113">
        <f>(E368/D368)*100</f>
        <v>96.950334011036887</v>
      </c>
    </row>
    <row r="369" spans="1:7" x14ac:dyDescent="0.2">
      <c r="A369" s="91">
        <v>311</v>
      </c>
      <c r="B369" s="91" t="s">
        <v>16</v>
      </c>
      <c r="C369" s="92">
        <f>C370</f>
        <v>0</v>
      </c>
      <c r="D369" s="92">
        <v>0</v>
      </c>
      <c r="E369" s="92">
        <f>E370</f>
        <v>859.58</v>
      </c>
      <c r="F369" s="93" t="e">
        <f t="shared" si="79"/>
        <v>#DIV/0!</v>
      </c>
      <c r="G369" s="109"/>
    </row>
    <row r="370" spans="1:7" x14ac:dyDescent="0.2">
      <c r="A370" s="91">
        <v>3111</v>
      </c>
      <c r="B370" s="91" t="s">
        <v>17</v>
      </c>
      <c r="C370" s="92">
        <v>0</v>
      </c>
      <c r="D370" s="92">
        <v>0</v>
      </c>
      <c r="E370" s="92">
        <v>859.58</v>
      </c>
      <c r="F370" s="93" t="e">
        <f t="shared" si="79"/>
        <v>#DIV/0!</v>
      </c>
      <c r="G370" s="109"/>
    </row>
    <row r="371" spans="1:7" x14ac:dyDescent="0.2">
      <c r="A371" s="91">
        <v>313</v>
      </c>
      <c r="B371" s="91" t="s">
        <v>141</v>
      </c>
      <c r="C371" s="92">
        <v>0</v>
      </c>
      <c r="D371" s="92">
        <v>0</v>
      </c>
      <c r="E371" s="92">
        <f>E372</f>
        <v>141.82</v>
      </c>
      <c r="F371" s="93" t="e">
        <f t="shared" si="79"/>
        <v>#DIV/0!</v>
      </c>
      <c r="G371" s="109"/>
    </row>
    <row r="372" spans="1:7" x14ac:dyDescent="0.2">
      <c r="A372" s="91">
        <v>3132</v>
      </c>
      <c r="B372" s="91" t="s">
        <v>142</v>
      </c>
      <c r="C372" s="92">
        <v>0</v>
      </c>
      <c r="D372" s="92">
        <v>0</v>
      </c>
      <c r="E372" s="92">
        <v>141.82</v>
      </c>
      <c r="F372" s="93" t="e">
        <f t="shared" si="79"/>
        <v>#DIV/0!</v>
      </c>
      <c r="G372" s="109"/>
    </row>
    <row r="373" spans="1:7" x14ac:dyDescent="0.2">
      <c r="A373" s="181" t="s">
        <v>200</v>
      </c>
      <c r="B373" s="181"/>
      <c r="C373" s="102">
        <f t="shared" ref="C373:E374" si="80">C374</f>
        <v>0</v>
      </c>
      <c r="D373" s="102">
        <f t="shared" si="80"/>
        <v>1469.28</v>
      </c>
      <c r="E373" s="102">
        <f t="shared" si="80"/>
        <v>1424.49</v>
      </c>
      <c r="F373" s="110" t="e">
        <f>(E373/C373)*100</f>
        <v>#DIV/0!</v>
      </c>
      <c r="G373" s="111">
        <f t="shared" ref="G373" si="81">(E374/D374)*100</f>
        <v>96.951568114995098</v>
      </c>
    </row>
    <row r="374" spans="1:7" x14ac:dyDescent="0.2">
      <c r="A374" s="103">
        <v>3</v>
      </c>
      <c r="B374" s="103" t="s">
        <v>3</v>
      </c>
      <c r="C374" s="104">
        <f t="shared" si="80"/>
        <v>0</v>
      </c>
      <c r="D374" s="104">
        <f>D375</f>
        <v>1469.28</v>
      </c>
      <c r="E374" s="104">
        <f t="shared" si="80"/>
        <v>1424.49</v>
      </c>
      <c r="F374" s="112" t="e">
        <f t="shared" ref="F374:F379" si="82">(E374/C374)*100</f>
        <v>#DIV/0!</v>
      </c>
      <c r="G374" s="113">
        <f>(E374/D374)*100</f>
        <v>96.951568114995098</v>
      </c>
    </row>
    <row r="375" spans="1:7" x14ac:dyDescent="0.2">
      <c r="A375" s="103">
        <v>31</v>
      </c>
      <c r="B375" s="103" t="s">
        <v>4</v>
      </c>
      <c r="C375" s="104">
        <f>C376+C378</f>
        <v>0</v>
      </c>
      <c r="D375" s="104">
        <v>1469.28</v>
      </c>
      <c r="E375" s="104">
        <f>E376+E378</f>
        <v>1424.49</v>
      </c>
      <c r="F375" s="112" t="e">
        <f t="shared" si="82"/>
        <v>#DIV/0!</v>
      </c>
      <c r="G375" s="113">
        <f>(E375/D375)*100</f>
        <v>96.951568114995098</v>
      </c>
    </row>
    <row r="376" spans="1:7" x14ac:dyDescent="0.2">
      <c r="A376" s="91">
        <v>311</v>
      </c>
      <c r="B376" s="91" t="s">
        <v>16</v>
      </c>
      <c r="C376" s="92">
        <f>C377</f>
        <v>0</v>
      </c>
      <c r="D376" s="92">
        <v>0</v>
      </c>
      <c r="E376" s="92">
        <f>E377</f>
        <v>1222.72</v>
      </c>
      <c r="F376" s="93" t="e">
        <f t="shared" si="82"/>
        <v>#DIV/0!</v>
      </c>
      <c r="G376" s="109"/>
    </row>
    <row r="377" spans="1:7" x14ac:dyDescent="0.2">
      <c r="A377" s="91">
        <v>3111</v>
      </c>
      <c r="B377" s="91" t="s">
        <v>17</v>
      </c>
      <c r="C377" s="92">
        <v>0</v>
      </c>
      <c r="D377" s="92">
        <v>0</v>
      </c>
      <c r="E377" s="92">
        <v>1222.72</v>
      </c>
      <c r="F377" s="93" t="e">
        <f t="shared" si="82"/>
        <v>#DIV/0!</v>
      </c>
      <c r="G377" s="109"/>
    </row>
    <row r="378" spans="1:7" x14ac:dyDescent="0.2">
      <c r="A378" s="91">
        <v>313</v>
      </c>
      <c r="B378" s="91" t="s">
        <v>141</v>
      </c>
      <c r="C378" s="92">
        <v>0</v>
      </c>
      <c r="D378" s="92">
        <v>0</v>
      </c>
      <c r="E378" s="92">
        <f>E379</f>
        <v>201.77</v>
      </c>
      <c r="F378" s="93" t="e">
        <f t="shared" si="82"/>
        <v>#DIV/0!</v>
      </c>
      <c r="G378" s="109"/>
    </row>
    <row r="379" spans="1:7" x14ac:dyDescent="0.2">
      <c r="A379" s="91">
        <v>3132</v>
      </c>
      <c r="B379" s="91" t="s">
        <v>142</v>
      </c>
      <c r="C379" s="92">
        <v>0</v>
      </c>
      <c r="D379" s="92">
        <v>0</v>
      </c>
      <c r="E379" s="92">
        <v>201.77</v>
      </c>
      <c r="F379" s="93" t="e">
        <f t="shared" si="82"/>
        <v>#DIV/0!</v>
      </c>
      <c r="G379" s="109"/>
    </row>
  </sheetData>
  <mergeCells count="55">
    <mergeCell ref="A373:B373"/>
    <mergeCell ref="A347:B347"/>
    <mergeCell ref="A356:B356"/>
    <mergeCell ref="A357:B357"/>
    <mergeCell ref="A365:B365"/>
    <mergeCell ref="A366:B366"/>
    <mergeCell ref="A332:B332"/>
    <mergeCell ref="A333:B333"/>
    <mergeCell ref="A340:B340"/>
    <mergeCell ref="A341:B341"/>
    <mergeCell ref="A346:B346"/>
    <mergeCell ref="A25:B25"/>
    <mergeCell ref="A2:G2"/>
    <mergeCell ref="A6:B6"/>
    <mergeCell ref="A14:B14"/>
    <mergeCell ref="A20:B20"/>
    <mergeCell ref="A3:B3"/>
    <mergeCell ref="A5:B5"/>
    <mergeCell ref="A192:B192"/>
    <mergeCell ref="A33:B33"/>
    <mergeCell ref="A40:B40"/>
    <mergeCell ref="A45:B45"/>
    <mergeCell ref="A63:B63"/>
    <mergeCell ref="A65:B65"/>
    <mergeCell ref="A66:B66"/>
    <mergeCell ref="A93:B93"/>
    <mergeCell ref="A112:B112"/>
    <mergeCell ref="A145:B145"/>
    <mergeCell ref="A155:B155"/>
    <mergeCell ref="A164:B164"/>
    <mergeCell ref="A64:B64"/>
    <mergeCell ref="A50:B50"/>
    <mergeCell ref="A55:B55"/>
    <mergeCell ref="A263:B263"/>
    <mergeCell ref="A201:B201"/>
    <mergeCell ref="A210:B210"/>
    <mergeCell ref="A211:B211"/>
    <mergeCell ref="A217:B217"/>
    <mergeCell ref="A226:B226"/>
    <mergeCell ref="A231:B231"/>
    <mergeCell ref="A236:B236"/>
    <mergeCell ref="A242:B242"/>
    <mergeCell ref="A249:B249"/>
    <mergeCell ref="A254:B254"/>
    <mergeCell ref="A258:B258"/>
    <mergeCell ref="A324:B324"/>
    <mergeCell ref="A325:B325"/>
    <mergeCell ref="A269:B269"/>
    <mergeCell ref="A270:B270"/>
    <mergeCell ref="A281:B281"/>
    <mergeCell ref="A282:B282"/>
    <mergeCell ref="A295:B295"/>
    <mergeCell ref="A319:B319"/>
    <mergeCell ref="A280:B280"/>
    <mergeCell ref="A314:B314"/>
  </mergeCells>
  <pageMargins left="0.7" right="0.7" top="0.75" bottom="0.75" header="0.3" footer="0.3"/>
  <pageSetup paperSize="9" orientation="portrait" r:id="rId1"/>
  <ignoredErrors>
    <ignoredError sqref="C35 D7:E7 D14 E35 C194 E194 C219 C203 E203 E213 C244 E244 E219 C270:E270 C327 E327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4</vt:i4>
      </vt:variant>
    </vt:vector>
  </HeadingPairs>
  <TitlesOfParts>
    <vt:vector size="4" baseType="lpstr">
      <vt:lpstr>SAŽETAK</vt:lpstr>
      <vt:lpstr> Račun prihoda i rashoda</vt:lpstr>
      <vt:lpstr>Rashodi prema funkcijskoj k </vt:lpstr>
      <vt:lpstr>Prihodi i rashodi prema izvoru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Davor Kulić</cp:lastModifiedBy>
  <cp:lastPrinted>2024-03-25T15:10:05Z</cp:lastPrinted>
  <dcterms:created xsi:type="dcterms:W3CDTF">2022-08-12T12:51:27Z</dcterms:created>
  <dcterms:modified xsi:type="dcterms:W3CDTF">2024-03-29T09:41:29Z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Prilog - Tablica za izradu proračuna JLP(R)S - Copy.xlsx</vt:lpwstr>
  </property>
</Properties>
</file>